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Kancl\zakázky\2022\vestibul 3. NP\výzva\interiér\vyhlášení\"/>
    </mc:Choice>
  </mc:AlternateContent>
  <bookViews>
    <workbookView xWindow="0" yWindow="0" windowWidth="28800" windowHeight="12435" activeTab="1"/>
  </bookViews>
  <sheets>
    <sheet name="Rekapitulace stavby" sheetId="1" r:id="rId1"/>
    <sheet name="001 - Vybavení" sheetId="2" r:id="rId2"/>
  </sheets>
  <definedNames>
    <definedName name="_xlnm._FilterDatabase" localSheetId="1" hidden="1">'001 - Vybavení'!$C$116:$K$126</definedName>
    <definedName name="_xlnm.Print_Titles" localSheetId="1">'001 - Vybavení'!$116:$116</definedName>
    <definedName name="_xlnm.Print_Titles" localSheetId="0">'Rekapitulace stavby'!$92:$92</definedName>
    <definedName name="_xlnm.Print_Area" localSheetId="1">'001 - Vybavení'!$C$4:$J$76,'001 - Vybavení'!$C$82:$J$98,'001 - Vybavení'!$C$104:$J$126</definedName>
    <definedName name="_xlnm.Print_Area" localSheetId="0">'Rekapitulace stavby'!$D$4:$AO$76,'Rekapitulace stavby'!$C$82:$AQ$96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95" i="1" s="1"/>
  <c r="J35" i="2"/>
  <c r="AX95" i="1"/>
  <c r="BI126" i="2"/>
  <c r="BH126" i="2"/>
  <c r="BG126" i="2"/>
  <c r="BF126" i="2"/>
  <c r="T126" i="2"/>
  <c r="R126" i="2"/>
  <c r="P126" i="2"/>
  <c r="BI125" i="2"/>
  <c r="BH125" i="2"/>
  <c r="BG125" i="2"/>
  <c r="BF125" i="2"/>
  <c r="T125" i="2"/>
  <c r="R125" i="2"/>
  <c r="P125" i="2"/>
  <c r="BI124" i="2"/>
  <c r="BH124" i="2"/>
  <c r="BG124" i="2"/>
  <c r="BF124" i="2"/>
  <c r="T124" i="2"/>
  <c r="R124" i="2"/>
  <c r="P124" i="2"/>
  <c r="BI123" i="2"/>
  <c r="BH123" i="2"/>
  <c r="BG123" i="2"/>
  <c r="BF123" i="2"/>
  <c r="T123" i="2"/>
  <c r="R123" i="2"/>
  <c r="P123" i="2"/>
  <c r="BI122" i="2"/>
  <c r="BH122" i="2"/>
  <c r="BG122" i="2"/>
  <c r="BF122" i="2"/>
  <c r="T122" i="2"/>
  <c r="R122" i="2"/>
  <c r="P122" i="2"/>
  <c r="BI121" i="2"/>
  <c r="BH121" i="2"/>
  <c r="BG121" i="2"/>
  <c r="BF121" i="2"/>
  <c r="T121" i="2"/>
  <c r="R121" i="2"/>
  <c r="P121" i="2"/>
  <c r="BI120" i="2"/>
  <c r="BH120" i="2"/>
  <c r="BG120" i="2"/>
  <c r="BF120" i="2"/>
  <c r="T120" i="2"/>
  <c r="R120" i="2"/>
  <c r="P120" i="2"/>
  <c r="BI119" i="2"/>
  <c r="BH119" i="2"/>
  <c r="BG119" i="2"/>
  <c r="BF119" i="2"/>
  <c r="T119" i="2"/>
  <c r="R119" i="2"/>
  <c r="R118" i="2" s="1"/>
  <c r="R117" i="2" s="1"/>
  <c r="P119" i="2"/>
  <c r="F111" i="2"/>
  <c r="E109" i="2"/>
  <c r="F89" i="2"/>
  <c r="E87" i="2"/>
  <c r="J24" i="2"/>
  <c r="E24" i="2"/>
  <c r="J114" i="2" s="1"/>
  <c r="J23" i="2"/>
  <c r="J21" i="2"/>
  <c r="E21" i="2"/>
  <c r="J113" i="2" s="1"/>
  <c r="J20" i="2"/>
  <c r="J18" i="2"/>
  <c r="E18" i="2"/>
  <c r="F114" i="2" s="1"/>
  <c r="J17" i="2"/>
  <c r="J15" i="2"/>
  <c r="E15" i="2"/>
  <c r="F113" i="2" s="1"/>
  <c r="J14" i="2"/>
  <c r="J12" i="2"/>
  <c r="J111" i="2" s="1"/>
  <c r="E7" i="2"/>
  <c r="E107" i="2"/>
  <c r="L90" i="1"/>
  <c r="AM90" i="1"/>
  <c r="AM89" i="1"/>
  <c r="L89" i="1"/>
  <c r="AM87" i="1"/>
  <c r="L87" i="1"/>
  <c r="L85" i="1"/>
  <c r="L84" i="1"/>
  <c r="BK126" i="2"/>
  <c r="J123" i="2"/>
  <c r="J124" i="2"/>
  <c r="BK122" i="2"/>
  <c r="BK121" i="2"/>
  <c r="BK119" i="2"/>
  <c r="BK120" i="2"/>
  <c r="BK125" i="2"/>
  <c r="BK124" i="2"/>
  <c r="J126" i="2"/>
  <c r="J125" i="2"/>
  <c r="BK123" i="2"/>
  <c r="J122" i="2"/>
  <c r="J120" i="2"/>
  <c r="J119" i="2"/>
  <c r="J121" i="2"/>
  <c r="AS94" i="1"/>
  <c r="F36" i="2" l="1"/>
  <c r="BC95" i="1" s="1"/>
  <c r="BC94" i="1" s="1"/>
  <c r="W32" i="1" s="1"/>
  <c r="P118" i="2"/>
  <c r="P117" i="2"/>
  <c r="AU95" i="1"/>
  <c r="BK118" i="2"/>
  <c r="J118" i="2" s="1"/>
  <c r="J97" i="2" s="1"/>
  <c r="T118" i="2"/>
  <c r="T117" i="2"/>
  <c r="E85" i="2"/>
  <c r="J89" i="2"/>
  <c r="F92" i="2"/>
  <c r="BE119" i="2"/>
  <c r="F91" i="2"/>
  <c r="J91" i="2"/>
  <c r="J92" i="2"/>
  <c r="BE120" i="2"/>
  <c r="BE121" i="2"/>
  <c r="BE122" i="2"/>
  <c r="BE123" i="2"/>
  <c r="BE124" i="2"/>
  <c r="BE125" i="2"/>
  <c r="BE126" i="2"/>
  <c r="AU94" i="1"/>
  <c r="J34" i="2"/>
  <c r="AW95" i="1" s="1"/>
  <c r="F34" i="2"/>
  <c r="BA95" i="1"/>
  <c r="BA94" i="1" s="1"/>
  <c r="W30" i="1" s="1"/>
  <c r="F35" i="2"/>
  <c r="BB95" i="1" s="1"/>
  <c r="BB94" i="1" s="1"/>
  <c r="W31" i="1" s="1"/>
  <c r="F37" i="2"/>
  <c r="BD95" i="1"/>
  <c r="BD94" i="1" s="1"/>
  <c r="W33" i="1" s="1"/>
  <c r="BK117" i="2" l="1"/>
  <c r="J117" i="2" s="1"/>
  <c r="J96" i="2" s="1"/>
  <c r="AX94" i="1"/>
  <c r="J33" i="2"/>
  <c r="AV95" i="1" s="1"/>
  <c r="AT95" i="1" s="1"/>
  <c r="AW94" i="1"/>
  <c r="AK30" i="1" s="1"/>
  <c r="AY94" i="1"/>
  <c r="F33" i="2"/>
  <c r="AZ95" i="1"/>
  <c r="AZ94" i="1" s="1"/>
  <c r="W29" i="1" s="1"/>
  <c r="J30" i="2" l="1"/>
  <c r="AG95" i="1" s="1"/>
  <c r="AG94" i="1" s="1"/>
  <c r="AK26" i="1" s="1"/>
  <c r="AK35" i="1" s="1"/>
  <c r="AV94" i="1"/>
  <c r="AK29" i="1" s="1"/>
  <c r="J39" i="2" l="1"/>
  <c r="AN95" i="1"/>
  <c r="AT94" i="1"/>
  <c r="AN94" i="1"/>
</calcChain>
</file>

<file path=xl/sharedStrings.xml><?xml version="1.0" encoding="utf-8"?>
<sst xmlns="http://schemas.openxmlformats.org/spreadsheetml/2006/main" count="357" uniqueCount="142">
  <si>
    <t>Export Komplet</t>
  </si>
  <si>
    <t/>
  </si>
  <si>
    <t>2.0</t>
  </si>
  <si>
    <t>ZAMOK</t>
  </si>
  <si>
    <t>False</t>
  </si>
  <si>
    <t>{ac8e5d09-ed44-4854-88a2-e8929a4db33f}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</si>
  <si>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</si>
  <si>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</si>
  <si>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</si>
  <si>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</si>
  <si>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</si>
  <si>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</si>
  <si>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</si>
  <si>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</si>
  <si>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202303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</si>
  <si>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</si>
  <si>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</si>
  <si>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MTA_05_SPŠ OA JŠ_Frýdek-Místek</t>
  </si>
  <si>
    <t>KSO:</t>
  </si>
  <si>
    <t>CC-CZ:</t>
  </si>
  <si>
    <t>Místo:</t>
  </si>
  <si>
    <t xml:space="preserve"> </t>
  </si>
  <si>
    <t>Datum:</t>
  </si>
  <si>
    <t>28. 3. 2023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</si>
  <si>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</si>
  <si>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</si>
  <si>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</si>
  <si>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</si>
  <si>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</si>
  <si>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</si>
  <si>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</si>
  <si>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</si>
  <si>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</si>
  <si>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</si>
  <si>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</si>
  <si>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</si>
  <si>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</si>
  <si>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</si>
  <si>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</si>
  <si>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</si>
  <si>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</si>
  <si>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</si>
  <si>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</si>
  <si>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</si>
  <si>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</si>
  <si>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</si>
  <si>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</si>
  <si>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</si>
  <si>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</si>
  <si>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</si>
  <si>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</si>
  <si>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</si>
  <si>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</si>
  <si>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</si>
  <si>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</si>
  <si>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</si>
  <si>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</si>
  <si>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</si>
  <si>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</si>
  <si>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</si>
  <si>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</si>
  <si>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</si>
  <si>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</si>
  <si>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</si>
  <si>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</si>
  <si>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</si>
  <si>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</si>
  <si>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</si>
  <si>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</si>
  <si>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</si>
  <si>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</si>
  <si>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</si>
  <si>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</si>
  <si>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</si>
  <si>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</si>
  <si>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</si>
  <si>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</si>
  <si>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</si>
  <si>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001</t>
  </si>
  <si>
    <t>Vybavení</t>
  </si>
  <si>
    <t>STA</t>
  </si>
  <si>
    <t>1</t>
  </si>
  <si>
    <t>{1890a8f7-fa13-43ba-873a-43c79f8dbdf1}</t>
  </si>
  <si>
    <t>2</t>
  </si>
  <si>
    <t>KRYCÍ LIST SOUPISU PRACÍ</t>
  </si>
  <si>
    <t>Objekt:</t>
  </si>
  <si>
    <t>001 - Vybavení</t>
  </si>
  <si>
    <t>REKAPITULACE ČLENĚNÍ SOUPISU PRACÍ</t>
  </si>
  <si>
    <t>Kód dílu - Popis</t>
  </si>
  <si>
    <t>Cena celkem [CZK]</t>
  </si>
  <si>
    <t>Náklady ze soupisu prací</t>
  </si>
  <si>
    <t>-1</t>
  </si>
  <si>
    <t>38-3 - Stolařina, mobiliář a doplňky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</si>
  <si>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</si>
  <si>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</si>
  <si>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</si>
  <si>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</si>
  <si>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</si>
  <si>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</si>
  <si>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</si>
  <si>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</si>
  <si>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</si>
  <si>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</si>
  <si>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</si>
  <si>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</si>
  <si>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</si>
  <si>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38-3</t>
  </si>
  <si>
    <t>Stolařina, mobiliář a doplňky</t>
  </si>
  <si>
    <t>ROZPOCET</t>
  </si>
  <si>
    <t>K</t>
  </si>
  <si>
    <t>38-3-001.RXX</t>
  </si>
  <si>
    <t>D+M Stůl</t>
  </si>
  <si>
    <t>kus</t>
  </si>
  <si>
    <t>4</t>
  </si>
  <si>
    <t>44</t>
  </si>
  <si>
    <t>38-3-002.RXX</t>
  </si>
  <si>
    <t>D+M Mobilní šuplíkový kontejnér</t>
  </si>
  <si>
    <t>46</t>
  </si>
  <si>
    <t>3</t>
  </si>
  <si>
    <t>38-3-003.RXX</t>
  </si>
  <si>
    <t>D+M Stohovatelná židle, nerezová, trub.podnož pr.18 mm, dřevěný lamel.sedák</t>
  </si>
  <si>
    <t>48</t>
  </si>
  <si>
    <t>38-3-004.RXX</t>
  </si>
  <si>
    <t>D+M Stůl lichoběžníkový</t>
  </si>
  <si>
    <t>50</t>
  </si>
  <si>
    <t>5</t>
  </si>
  <si>
    <t>38-3-005.RXX</t>
  </si>
  <si>
    <t>D+M Mobilní věšák</t>
  </si>
  <si>
    <t>52</t>
  </si>
  <si>
    <t>6</t>
  </si>
  <si>
    <t>38-3-006.RXX</t>
  </si>
  <si>
    <t>D+M 85" tabule pojízdná, otočná, keramika - e3, bílá, nerez rám</t>
  </si>
  <si>
    <t>54</t>
  </si>
  <si>
    <t>7</t>
  </si>
  <si>
    <t>38-3-020.RXX</t>
  </si>
  <si>
    <t>Zaměření a zhotovení výrobní dokumentace pro mobiliář</t>
  </si>
  <si>
    <t>soub</t>
  </si>
  <si>
    <t>84</t>
  </si>
  <si>
    <t>8</t>
  </si>
  <si>
    <t>38-3-021.RXX</t>
  </si>
  <si>
    <t>Doprava mobiliáře</t>
  </si>
  <si>
    <t>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</si>
</sst>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5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8" fillId="4" borderId="0" xfId="0" applyFont="1" applyFill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6" fillId="0" borderId="14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8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8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</xf>
    <xf numFmtId="0" fontId="18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18" fillId="0" borderId="22" xfId="0" applyFont="1" applyBorder="1" applyAlignment="1" applyProtection="1">
      <alignment horizontal="center" vertical="center"/>
    </xf>
    <xf numFmtId="49" fontId="18" fillId="0" borderId="22" xfId="0" applyNumberFormat="1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167" fontId="18" fillId="0" borderId="22" xfId="0" applyNumberFormat="1" applyFont="1" applyBorder="1" applyAlignment="1" applyProtection="1">
      <alignment vertical="center"/>
    </xf>
    <xf numFmtId="4" fontId="18" fillId="2" borderId="22" xfId="0" applyNumberFormat="1" applyFont="1" applyFill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9" fillId="2" borderId="14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vertical="center"/>
    </xf>
    <xf numFmtId="166" fontId="19" fillId="0" borderId="15" xfId="0" applyNumberFormat="1" applyFont="1" applyBorder="1" applyAlignment="1" applyProtection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2" borderId="19" xfId="0" applyFont="1" applyFill="1" applyBorder="1" applyAlignment="1" applyProtection="1">
      <alignment horizontal="left" vertical="center"/>
      <protection locked="0"/>
    </xf>
    <xf numFmtId="0" fontId="19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9" fillId="0" borderId="20" xfId="0" applyNumberFormat="1" applyFont="1" applyBorder="1" applyAlignment="1" applyProtection="1">
      <alignment vertical="center"/>
    </xf>
    <xf numFmtId="166" fontId="19" fillId="0" borderId="21" xfId="0" applyNumberFormat="1" applyFont="1" applyBorder="1" applyAlignment="1" applyProtection="1">
      <alignment vertical="center"/>
    </xf>
    <xf numFmtId="0" fontId="0" fillId="0" borderId="0" xfId="0"/>
    <xf numFmtId="0" fontId="18" fillId="4" borderId="6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left" vertic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right" vertical="center"/>
    </xf>
    <xf numFmtId="0" fontId="18" fillId="4" borderId="8" xfId="0" applyFont="1" applyFill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4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4" fontId="14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3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13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pans="1:74" s="1" customFormat="1" ht="36.950000000000003" customHeight="1"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S2" s="13" t="s">
        <v>6</v>
      </c>
      <c r="BT2" s="13" t="s">
        <v>7</v>
      </c>
    </row>
    <row r="3" spans="1:74" s="1" customFormat="1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s="1" customFormat="1" ht="24.95" customHeight="1">
      <c r="B4" s="17"/>
      <c r="C4" s="18"/>
      <c r="D4" s="19" t="s">
        <v>9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10</v>
      </c>
      <c r="BE4" s="21" t="s">
        <v>11</v>
      </c>
      <c r="BS4" s="13" t="s">
        <v>12</v>
      </c>
    </row>
    <row r="5" spans="1:74" s="1" customFormat="1" ht="12" customHeight="1">
      <c r="B5" s="17"/>
      <c r="C5" s="18"/>
      <c r="D5" s="22" t="s">
        <v>13</v>
      </c>
      <c r="E5" s="18"/>
      <c r="F5" s="18"/>
      <c r="G5" s="18"/>
      <c r="H5" s="18"/>
      <c r="I5" s="18"/>
      <c r="J5" s="18"/>
      <c r="K5" s="222" t="s">
        <v>14</v>
      </c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18"/>
      <c r="AL5" s="18"/>
      <c r="AM5" s="18"/>
      <c r="AN5" s="18"/>
      <c r="AO5" s="18"/>
      <c r="AP5" s="18"/>
      <c r="AQ5" s="18"/>
      <c r="AR5" s="16"/>
      <c r="BE5" s="219" t="s">
        <v>15</v>
      </c>
      <c r="BS5" s="13" t="s">
        <v>6</v>
      </c>
    </row>
    <row r="6" spans="1:74" s="1" customFormat="1" ht="36.950000000000003" customHeight="1">
      <c r="B6" s="17"/>
      <c r="C6" s="18"/>
      <c r="D6" s="24" t="s">
        <v>16</v>
      </c>
      <c r="E6" s="18"/>
      <c r="F6" s="18"/>
      <c r="G6" s="18"/>
      <c r="H6" s="18"/>
      <c r="I6" s="18"/>
      <c r="J6" s="18"/>
      <c r="K6" s="224" t="s">
        <v>17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18"/>
      <c r="AL6" s="18"/>
      <c r="AM6" s="18"/>
      <c r="AN6" s="18"/>
      <c r="AO6" s="18"/>
      <c r="AP6" s="18"/>
      <c r="AQ6" s="18"/>
      <c r="AR6" s="16"/>
      <c r="BE6" s="220"/>
      <c r="BS6" s="13" t="s">
        <v>6</v>
      </c>
    </row>
    <row r="7" spans="1:74" s="1" customFormat="1" ht="12" customHeight="1">
      <c r="B7" s="17"/>
      <c r="C7" s="18"/>
      <c r="D7" s="25" t="s">
        <v>18</v>
      </c>
      <c r="E7" s="18"/>
      <c r="F7" s="18"/>
      <c r="G7" s="18"/>
      <c r="H7" s="18"/>
      <c r="I7" s="18"/>
      <c r="J7" s="18"/>
      <c r="K7" s="23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 t="s">
        <v>19</v>
      </c>
      <c r="AL7" s="18"/>
      <c r="AM7" s="18"/>
      <c r="AN7" s="23" t="s">
        <v>1</v>
      </c>
      <c r="AO7" s="18"/>
      <c r="AP7" s="18"/>
      <c r="AQ7" s="18"/>
      <c r="AR7" s="16"/>
      <c r="BE7" s="220"/>
      <c r="BS7" s="13" t="s">
        <v>6</v>
      </c>
    </row>
    <row r="8" spans="1:74" s="1" customFormat="1" ht="12" customHeight="1">
      <c r="B8" s="17"/>
      <c r="C8" s="18"/>
      <c r="D8" s="25" t="s">
        <v>20</v>
      </c>
      <c r="E8" s="18"/>
      <c r="F8" s="18"/>
      <c r="G8" s="18"/>
      <c r="H8" s="18"/>
      <c r="I8" s="18"/>
      <c r="J8" s="18"/>
      <c r="K8" s="23" t="s">
        <v>21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22</v>
      </c>
      <c r="AL8" s="18"/>
      <c r="AM8" s="18"/>
      <c r="AN8" s="26" t="s">
        <v>23</v>
      </c>
      <c r="AO8" s="18"/>
      <c r="AP8" s="18"/>
      <c r="AQ8" s="18"/>
      <c r="AR8" s="16"/>
      <c r="BE8" s="220"/>
      <c r="BS8" s="13" t="s">
        <v>6</v>
      </c>
    </row>
    <row r="9" spans="1:74" s="1" customFormat="1" ht="14.45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E9" s="220"/>
      <c r="BS9" s="13" t="s">
        <v>6</v>
      </c>
    </row>
    <row r="10" spans="1:74" s="1" customFormat="1" ht="12" customHeight="1">
      <c r="B10" s="17"/>
      <c r="C10" s="18"/>
      <c r="D10" s="25" t="s">
        <v>24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25</v>
      </c>
      <c r="AL10" s="18"/>
      <c r="AM10" s="18"/>
      <c r="AN10" s="23" t="s">
        <v>1</v>
      </c>
      <c r="AO10" s="18"/>
      <c r="AP10" s="18"/>
      <c r="AQ10" s="18"/>
      <c r="AR10" s="16"/>
      <c r="BE10" s="220"/>
      <c r="BS10" s="13" t="s">
        <v>6</v>
      </c>
    </row>
    <row r="11" spans="1:74" s="1" customFormat="1" ht="18.399999999999999" customHeight="1">
      <c r="B11" s="17"/>
      <c r="C11" s="18"/>
      <c r="D11" s="18"/>
      <c r="E11" s="23" t="s">
        <v>21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26</v>
      </c>
      <c r="AL11" s="18"/>
      <c r="AM11" s="18"/>
      <c r="AN11" s="23" t="s">
        <v>1</v>
      </c>
      <c r="AO11" s="18"/>
      <c r="AP11" s="18"/>
      <c r="AQ11" s="18"/>
      <c r="AR11" s="16"/>
      <c r="BE11" s="220"/>
      <c r="BS11" s="13" t="s">
        <v>6</v>
      </c>
    </row>
    <row r="12" spans="1:74" s="1" customFormat="1" ht="6.9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20"/>
      <c r="BS12" s="13" t="s">
        <v>6</v>
      </c>
    </row>
    <row r="13" spans="1:74" s="1" customFormat="1" ht="12" customHeight="1">
      <c r="B13" s="17"/>
      <c r="C13" s="18"/>
      <c r="D13" s="25" t="s">
        <v>27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25</v>
      </c>
      <c r="AL13" s="18"/>
      <c r="AM13" s="18"/>
      <c r="AN13" s="27" t="s">
        <v>28</v>
      </c>
      <c r="AO13" s="18"/>
      <c r="AP13" s="18"/>
      <c r="AQ13" s="18"/>
      <c r="AR13" s="16"/>
      <c r="BE13" s="220"/>
      <c r="BS13" s="13" t="s">
        <v>6</v>
      </c>
    </row>
    <row r="14" spans="1:74" ht="12.75">
      <c r="B14" s="17"/>
      <c r="C14" s="18"/>
      <c r="D14" s="18"/>
      <c r="E14" s="225" t="s">
        <v>28</v>
      </c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5" t="s">
        <v>26</v>
      </c>
      <c r="AL14" s="18"/>
      <c r="AM14" s="18"/>
      <c r="AN14" s="27" t="s">
        <v>28</v>
      </c>
      <c r="AO14" s="18"/>
      <c r="AP14" s="18"/>
      <c r="AQ14" s="18"/>
      <c r="AR14" s="16"/>
      <c r="BE14" s="220"/>
      <c r="BS14" s="13" t="s">
        <v>6</v>
      </c>
    </row>
    <row r="15" spans="1:74" s="1" customFormat="1" ht="6.95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20"/>
      <c r="BS15" s="13" t="s">
        <v>4</v>
      </c>
    </row>
    <row r="16" spans="1:74" s="1" customFormat="1" ht="12" customHeight="1">
      <c r="B16" s="17"/>
      <c r="C16" s="18"/>
      <c r="D16" s="25" t="s">
        <v>29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 t="s">
        <v>25</v>
      </c>
      <c r="AL16" s="18"/>
      <c r="AM16" s="18"/>
      <c r="AN16" s="23" t="s">
        <v>1</v>
      </c>
      <c r="AO16" s="18"/>
      <c r="AP16" s="18"/>
      <c r="AQ16" s="18"/>
      <c r="AR16" s="16"/>
      <c r="BE16" s="220"/>
      <c r="BS16" s="13" t="s">
        <v>4</v>
      </c>
    </row>
    <row r="17" spans="1:71" s="1" customFormat="1" ht="18.399999999999999" customHeight="1">
      <c r="B17" s="17"/>
      <c r="C17" s="18"/>
      <c r="D17" s="18"/>
      <c r="E17" s="23" t="s">
        <v>21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 t="s">
        <v>26</v>
      </c>
      <c r="AL17" s="18"/>
      <c r="AM17" s="18"/>
      <c r="AN17" s="23" t="s">
        <v>1</v>
      </c>
      <c r="AO17" s="18"/>
      <c r="AP17" s="18"/>
      <c r="AQ17" s="18"/>
      <c r="AR17" s="16"/>
      <c r="BE17" s="220"/>
      <c r="BS17" s="13" t="s">
        <v>30</v>
      </c>
    </row>
    <row r="18" spans="1:71" s="1" customFormat="1" ht="6.95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20"/>
      <c r="BS18" s="13" t="s">
        <v>6</v>
      </c>
    </row>
    <row r="19" spans="1:71" s="1" customFormat="1" ht="12" customHeight="1">
      <c r="B19" s="17"/>
      <c r="C19" s="18"/>
      <c r="D19" s="25" t="s">
        <v>31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 t="s">
        <v>25</v>
      </c>
      <c r="AL19" s="18"/>
      <c r="AM19" s="18"/>
      <c r="AN19" s="23" t="s">
        <v>1</v>
      </c>
      <c r="AO19" s="18"/>
      <c r="AP19" s="18"/>
      <c r="AQ19" s="18"/>
      <c r="AR19" s="16"/>
      <c r="BE19" s="220"/>
      <c r="BS19" s="13" t="s">
        <v>6</v>
      </c>
    </row>
    <row r="20" spans="1:71" s="1" customFormat="1" ht="18.399999999999999" customHeight="1">
      <c r="B20" s="17"/>
      <c r="C20" s="18"/>
      <c r="D20" s="18"/>
      <c r="E20" s="23" t="s">
        <v>21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 t="s">
        <v>26</v>
      </c>
      <c r="AL20" s="18"/>
      <c r="AM20" s="18"/>
      <c r="AN20" s="23" t="s">
        <v>1</v>
      </c>
      <c r="AO20" s="18"/>
      <c r="AP20" s="18"/>
      <c r="AQ20" s="18"/>
      <c r="AR20" s="16"/>
      <c r="BE20" s="220"/>
      <c r="BS20" s="13" t="s">
        <v>30</v>
      </c>
    </row>
    <row r="21" spans="1:71" s="1" customFormat="1" ht="6.9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20"/>
    </row>
    <row r="22" spans="1:71" s="1" customFormat="1" ht="12" customHeight="1">
      <c r="B22" s="17"/>
      <c r="C22" s="18"/>
      <c r="D22" s="25" t="s">
        <v>32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20"/>
    </row>
    <row r="23" spans="1:71" s="1" customFormat="1" ht="16.5" customHeight="1">
      <c r="B23" s="17"/>
      <c r="C23" s="18"/>
      <c r="D23" s="18"/>
      <c r="E23" s="227" t="s">
        <v>1</v>
      </c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18"/>
      <c r="AP23" s="18"/>
      <c r="AQ23" s="18"/>
      <c r="AR23" s="16"/>
      <c r="BE23" s="220"/>
    </row>
    <row r="24" spans="1:71" s="1" customFormat="1" ht="6.95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20"/>
    </row>
    <row r="25" spans="1:71" s="1" customFormat="1" ht="6.95" customHeight="1">
      <c r="B25" s="17"/>
      <c r="C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8"/>
      <c r="AQ25" s="18"/>
      <c r="AR25" s="16"/>
      <c r="BE25" s="220"/>
    </row>
    <row r="26" spans="1:71" s="2" customFormat="1" ht="25.9" customHeight="1">
      <c r="A26" s="30"/>
      <c r="B26" s="31"/>
      <c r="C26" s="32"/>
      <c r="D26" s="33" t="s">
        <v>33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28">
        <f>ROUND(AG94,2)</f>
        <v>0</v>
      </c>
      <c r="AL26" s="229"/>
      <c r="AM26" s="229"/>
      <c r="AN26" s="229"/>
      <c r="AO26" s="229"/>
      <c r="AP26" s="32"/>
      <c r="AQ26" s="32"/>
      <c r="AR26" s="35"/>
      <c r="BE26" s="220"/>
    </row>
    <row r="27" spans="1:71" s="2" customFormat="1" ht="6.95" customHeight="1">
      <c r="A27" s="30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5"/>
      <c r="BE27" s="220"/>
    </row>
    <row r="28" spans="1:71" s="2" customFormat="1" ht="12.7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230" t="s">
        <v>34</v>
      </c>
      <c r="M28" s="230"/>
      <c r="N28" s="230"/>
      <c r="O28" s="230"/>
      <c r="P28" s="230"/>
      <c r="Q28" s="32"/>
      <c r="R28" s="32"/>
      <c r="S28" s="32"/>
      <c r="T28" s="32"/>
      <c r="U28" s="32"/>
      <c r="V28" s="32"/>
      <c r="W28" s="230" t="s">
        <v>35</v>
      </c>
      <c r="X28" s="230"/>
      <c r="Y28" s="230"/>
      <c r="Z28" s="230"/>
      <c r="AA28" s="230"/>
      <c r="AB28" s="230"/>
      <c r="AC28" s="230"/>
      <c r="AD28" s="230"/>
      <c r="AE28" s="230"/>
      <c r="AF28" s="32"/>
      <c r="AG28" s="32"/>
      <c r="AH28" s="32"/>
      <c r="AI28" s="32"/>
      <c r="AJ28" s="32"/>
      <c r="AK28" s="230" t="s">
        <v>36</v>
      </c>
      <c r="AL28" s="230"/>
      <c r="AM28" s="230"/>
      <c r="AN28" s="230"/>
      <c r="AO28" s="230"/>
      <c r="AP28" s="32"/>
      <c r="AQ28" s="32"/>
      <c r="AR28" s="35"/>
      <c r="BE28" s="220"/>
    </row>
    <row r="29" spans="1:71" s="3" customFormat="1" ht="14.45" customHeight="1">
      <c r="B29" s="36"/>
      <c r="C29" s="37"/>
      <c r="D29" s="25" t="s">
        <v>37</v>
      </c>
      <c r="E29" s="37"/>
      <c r="F29" s="25" t="s">
        <v>38</v>
      </c>
      <c r="G29" s="37"/>
      <c r="H29" s="37"/>
      <c r="I29" s="37"/>
      <c r="J29" s="37"/>
      <c r="K29" s="37"/>
      <c r="L29" s="214">
        <v>0.21</v>
      </c>
      <c r="M29" s="213"/>
      <c r="N29" s="213"/>
      <c r="O29" s="213"/>
      <c r="P29" s="213"/>
      <c r="Q29" s="37"/>
      <c r="R29" s="37"/>
      <c r="S29" s="37"/>
      <c r="T29" s="37"/>
      <c r="U29" s="37"/>
      <c r="V29" s="37"/>
      <c r="W29" s="212">
        <f>ROUND(AZ94, 2)</f>
        <v>0</v>
      </c>
      <c r="X29" s="213"/>
      <c r="Y29" s="213"/>
      <c r="Z29" s="213"/>
      <c r="AA29" s="213"/>
      <c r="AB29" s="213"/>
      <c r="AC29" s="213"/>
      <c r="AD29" s="213"/>
      <c r="AE29" s="213"/>
      <c r="AF29" s="37"/>
      <c r="AG29" s="37"/>
      <c r="AH29" s="37"/>
      <c r="AI29" s="37"/>
      <c r="AJ29" s="37"/>
      <c r="AK29" s="212">
        <f>ROUND(AV94, 2)</f>
        <v>0</v>
      </c>
      <c r="AL29" s="213"/>
      <c r="AM29" s="213"/>
      <c r="AN29" s="213"/>
      <c r="AO29" s="213"/>
      <c r="AP29" s="37"/>
      <c r="AQ29" s="37"/>
      <c r="AR29" s="38"/>
      <c r="BE29" s="221"/>
    </row>
    <row r="30" spans="1:71" s="3" customFormat="1" ht="14.45" customHeight="1">
      <c r="B30" s="36"/>
      <c r="C30" s="37"/>
      <c r="D30" s="37"/>
      <c r="E30" s="37"/>
      <c r="F30" s="25" t="s">
        <v>39</v>
      </c>
      <c r="G30" s="37"/>
      <c r="H30" s="37"/>
      <c r="I30" s="37"/>
      <c r="J30" s="37"/>
      <c r="K30" s="37"/>
      <c r="L30" s="214">
        <v>0.15</v>
      </c>
      <c r="M30" s="213"/>
      <c r="N30" s="213"/>
      <c r="O30" s="213"/>
      <c r="P30" s="213"/>
      <c r="Q30" s="37"/>
      <c r="R30" s="37"/>
      <c r="S30" s="37"/>
      <c r="T30" s="37"/>
      <c r="U30" s="37"/>
      <c r="V30" s="37"/>
      <c r="W30" s="212">
        <f>ROUND(BA94, 2)</f>
        <v>0</v>
      </c>
      <c r="X30" s="213"/>
      <c r="Y30" s="213"/>
      <c r="Z30" s="213"/>
      <c r="AA30" s="213"/>
      <c r="AB30" s="213"/>
      <c r="AC30" s="213"/>
      <c r="AD30" s="213"/>
      <c r="AE30" s="213"/>
      <c r="AF30" s="37"/>
      <c r="AG30" s="37"/>
      <c r="AH30" s="37"/>
      <c r="AI30" s="37"/>
      <c r="AJ30" s="37"/>
      <c r="AK30" s="212">
        <f>ROUND(AW94, 2)</f>
        <v>0</v>
      </c>
      <c r="AL30" s="213"/>
      <c r="AM30" s="213"/>
      <c r="AN30" s="213"/>
      <c r="AO30" s="213"/>
      <c r="AP30" s="37"/>
      <c r="AQ30" s="37"/>
      <c r="AR30" s="38"/>
      <c r="BE30" s="221"/>
    </row>
    <row r="31" spans="1:71" s="3" customFormat="1" ht="14.45" hidden="1" customHeight="1">
      <c r="B31" s="36"/>
      <c r="C31" s="37"/>
      <c r="D31" s="37"/>
      <c r="E31" s="37"/>
      <c r="F31" s="25" t="s">
        <v>40</v>
      </c>
      <c r="G31" s="37"/>
      <c r="H31" s="37"/>
      <c r="I31" s="37"/>
      <c r="J31" s="37"/>
      <c r="K31" s="37"/>
      <c r="L31" s="214">
        <v>0.21</v>
      </c>
      <c r="M31" s="213"/>
      <c r="N31" s="213"/>
      <c r="O31" s="213"/>
      <c r="P31" s="213"/>
      <c r="Q31" s="37"/>
      <c r="R31" s="37"/>
      <c r="S31" s="37"/>
      <c r="T31" s="37"/>
      <c r="U31" s="37"/>
      <c r="V31" s="37"/>
      <c r="W31" s="212">
        <f>ROUND(BB94, 2)</f>
        <v>0</v>
      </c>
      <c r="X31" s="213"/>
      <c r="Y31" s="213"/>
      <c r="Z31" s="213"/>
      <c r="AA31" s="213"/>
      <c r="AB31" s="213"/>
      <c r="AC31" s="213"/>
      <c r="AD31" s="213"/>
      <c r="AE31" s="213"/>
      <c r="AF31" s="37"/>
      <c r="AG31" s="37"/>
      <c r="AH31" s="37"/>
      <c r="AI31" s="37"/>
      <c r="AJ31" s="37"/>
      <c r="AK31" s="212">
        <v>0</v>
      </c>
      <c r="AL31" s="213"/>
      <c r="AM31" s="213"/>
      <c r="AN31" s="213"/>
      <c r="AO31" s="213"/>
      <c r="AP31" s="37"/>
      <c r="AQ31" s="37"/>
      <c r="AR31" s="38"/>
      <c r="BE31" s="221"/>
    </row>
    <row r="32" spans="1:71" s="3" customFormat="1" ht="14.45" hidden="1" customHeight="1">
      <c r="B32" s="36"/>
      <c r="C32" s="37"/>
      <c r="D32" s="37"/>
      <c r="E32" s="37"/>
      <c r="F32" s="25" t="s">
        <v>41</v>
      </c>
      <c r="G32" s="37"/>
      <c r="H32" s="37"/>
      <c r="I32" s="37"/>
      <c r="J32" s="37"/>
      <c r="K32" s="37"/>
      <c r="L32" s="214">
        <v>0.15</v>
      </c>
      <c r="M32" s="213"/>
      <c r="N32" s="213"/>
      <c r="O32" s="213"/>
      <c r="P32" s="213"/>
      <c r="Q32" s="37"/>
      <c r="R32" s="37"/>
      <c r="S32" s="37"/>
      <c r="T32" s="37"/>
      <c r="U32" s="37"/>
      <c r="V32" s="37"/>
      <c r="W32" s="212">
        <f>ROUND(BC94, 2)</f>
        <v>0</v>
      </c>
      <c r="X32" s="213"/>
      <c r="Y32" s="213"/>
      <c r="Z32" s="213"/>
      <c r="AA32" s="213"/>
      <c r="AB32" s="213"/>
      <c r="AC32" s="213"/>
      <c r="AD32" s="213"/>
      <c r="AE32" s="213"/>
      <c r="AF32" s="37"/>
      <c r="AG32" s="37"/>
      <c r="AH32" s="37"/>
      <c r="AI32" s="37"/>
      <c r="AJ32" s="37"/>
      <c r="AK32" s="212">
        <v>0</v>
      </c>
      <c r="AL32" s="213"/>
      <c r="AM32" s="213"/>
      <c r="AN32" s="213"/>
      <c r="AO32" s="213"/>
      <c r="AP32" s="37"/>
      <c r="AQ32" s="37"/>
      <c r="AR32" s="38"/>
      <c r="BE32" s="221"/>
    </row>
    <row r="33" spans="1:57" s="3" customFormat="1" ht="14.45" hidden="1" customHeight="1">
      <c r="B33" s="36"/>
      <c r="C33" s="37"/>
      <c r="D33" s="37"/>
      <c r="E33" s="37"/>
      <c r="F33" s="25" t="s">
        <v>42</v>
      </c>
      <c r="G33" s="37"/>
      <c r="H33" s="37"/>
      <c r="I33" s="37"/>
      <c r="J33" s="37"/>
      <c r="K33" s="37"/>
      <c r="L33" s="214">
        <v>0</v>
      </c>
      <c r="M33" s="213"/>
      <c r="N33" s="213"/>
      <c r="O33" s="213"/>
      <c r="P33" s="213"/>
      <c r="Q33" s="37"/>
      <c r="R33" s="37"/>
      <c r="S33" s="37"/>
      <c r="T33" s="37"/>
      <c r="U33" s="37"/>
      <c r="V33" s="37"/>
      <c r="W33" s="212">
        <f>ROUND(BD94, 2)</f>
        <v>0</v>
      </c>
      <c r="X33" s="213"/>
      <c r="Y33" s="213"/>
      <c r="Z33" s="213"/>
      <c r="AA33" s="213"/>
      <c r="AB33" s="213"/>
      <c r="AC33" s="213"/>
      <c r="AD33" s="213"/>
      <c r="AE33" s="213"/>
      <c r="AF33" s="37"/>
      <c r="AG33" s="37"/>
      <c r="AH33" s="37"/>
      <c r="AI33" s="37"/>
      <c r="AJ33" s="37"/>
      <c r="AK33" s="212">
        <v>0</v>
      </c>
      <c r="AL33" s="213"/>
      <c r="AM33" s="213"/>
      <c r="AN33" s="213"/>
      <c r="AO33" s="213"/>
      <c r="AP33" s="37"/>
      <c r="AQ33" s="37"/>
      <c r="AR33" s="38"/>
      <c r="BE33" s="221"/>
    </row>
    <row r="34" spans="1:57" s="2" customFormat="1" ht="6.95" customHeight="1">
      <c r="A34" s="30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5"/>
      <c r="BE34" s="220"/>
    </row>
    <row r="35" spans="1:57" s="2" customFormat="1" ht="25.9" customHeight="1">
      <c r="A35" s="30"/>
      <c r="B35" s="31"/>
      <c r="C35" s="39"/>
      <c r="D35" s="40" t="s">
        <v>43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44</v>
      </c>
      <c r="U35" s="41"/>
      <c r="V35" s="41"/>
      <c r="W35" s="41"/>
      <c r="X35" s="215" t="s">
        <v>45</v>
      </c>
      <c r="Y35" s="216"/>
      <c r="Z35" s="216"/>
      <c r="AA35" s="216"/>
      <c r="AB35" s="216"/>
      <c r="AC35" s="41"/>
      <c r="AD35" s="41"/>
      <c r="AE35" s="41"/>
      <c r="AF35" s="41"/>
      <c r="AG35" s="41"/>
      <c r="AH35" s="41"/>
      <c r="AI35" s="41"/>
      <c r="AJ35" s="41"/>
      <c r="AK35" s="217">
        <f>SUM(AK26:AK33)</f>
        <v>0</v>
      </c>
      <c r="AL35" s="216"/>
      <c r="AM35" s="216"/>
      <c r="AN35" s="216"/>
      <c r="AO35" s="218"/>
      <c r="AP35" s="39"/>
      <c r="AQ35" s="39"/>
      <c r="AR35" s="35"/>
      <c r="BE35" s="30"/>
    </row>
    <row r="36" spans="1:57" s="2" customFormat="1" ht="6.95" customHeight="1">
      <c r="A36" s="30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5"/>
      <c r="BE36" s="30"/>
    </row>
    <row r="37" spans="1:57" s="2" customFormat="1" ht="14.45" customHeight="1">
      <c r="A37" s="30"/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5"/>
      <c r="BE37" s="30"/>
    </row>
    <row r="38" spans="1:57" s="1" customFormat="1" ht="14.45" customHeight="1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6"/>
    </row>
    <row r="39" spans="1:57" s="1" customFormat="1" ht="14.45" customHeight="1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6"/>
    </row>
    <row r="40" spans="1:57" s="1" customFormat="1" ht="14.45" customHeight="1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6"/>
    </row>
    <row r="41" spans="1:57" s="1" customFormat="1" ht="14.45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6"/>
    </row>
    <row r="42" spans="1:57" s="1" customFormat="1" ht="14.45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6"/>
    </row>
    <row r="43" spans="1:57" s="1" customFormat="1" ht="14.45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6"/>
    </row>
    <row r="44" spans="1:57" s="1" customFormat="1" ht="14.45" customHeigh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6"/>
    </row>
    <row r="45" spans="1:57" s="1" customFormat="1" ht="14.45" customHeight="1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6"/>
    </row>
    <row r="46" spans="1:57" s="1" customFormat="1" ht="14.45" customHeigh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</row>
    <row r="47" spans="1:57" s="1" customFormat="1" ht="14.45" customHeight="1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</row>
    <row r="48" spans="1:57" s="1" customFormat="1" ht="14.45" customHeigh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6"/>
    </row>
    <row r="49" spans="1:57" s="2" customFormat="1" ht="14.45" customHeight="1">
      <c r="B49" s="43"/>
      <c r="C49" s="44"/>
      <c r="D49" s="45" t="s">
        <v>46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47</v>
      </c>
      <c r="AI49" s="46"/>
      <c r="AJ49" s="46"/>
      <c r="AK49" s="46"/>
      <c r="AL49" s="46"/>
      <c r="AM49" s="46"/>
      <c r="AN49" s="46"/>
      <c r="AO49" s="46"/>
      <c r="AP49" s="44"/>
      <c r="AQ49" s="44"/>
      <c r="AR49" s="47"/>
    </row>
    <row r="50" spans="1:57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6"/>
    </row>
    <row r="51" spans="1:57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6"/>
    </row>
    <row r="52" spans="1:57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6"/>
    </row>
    <row r="53" spans="1:57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6"/>
    </row>
    <row r="54" spans="1:57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6"/>
    </row>
    <row r="55" spans="1:57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6"/>
    </row>
    <row r="56" spans="1:57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6"/>
    </row>
    <row r="57" spans="1:57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6"/>
    </row>
    <row r="58" spans="1:57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6"/>
    </row>
    <row r="59" spans="1:57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6"/>
    </row>
    <row r="60" spans="1:57" s="2" customFormat="1" ht="12.75">
      <c r="A60" s="30"/>
      <c r="B60" s="31"/>
      <c r="C60" s="32"/>
      <c r="D60" s="48" t="s">
        <v>48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8" t="s">
        <v>49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8" t="s">
        <v>48</v>
      </c>
      <c r="AI60" s="34"/>
      <c r="AJ60" s="34"/>
      <c r="AK60" s="34"/>
      <c r="AL60" s="34"/>
      <c r="AM60" s="48" t="s">
        <v>49</v>
      </c>
      <c r="AN60" s="34"/>
      <c r="AO60" s="34"/>
      <c r="AP60" s="32"/>
      <c r="AQ60" s="32"/>
      <c r="AR60" s="35"/>
      <c r="BE60" s="30"/>
    </row>
    <row r="61" spans="1:57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6"/>
    </row>
    <row r="62" spans="1:57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6"/>
    </row>
    <row r="63" spans="1:57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6"/>
    </row>
    <row r="64" spans="1:57" s="2" customFormat="1" ht="12.75">
      <c r="A64" s="30"/>
      <c r="B64" s="31"/>
      <c r="C64" s="32"/>
      <c r="D64" s="45" t="s">
        <v>50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5" t="s">
        <v>51</v>
      </c>
      <c r="AI64" s="49"/>
      <c r="AJ64" s="49"/>
      <c r="AK64" s="49"/>
      <c r="AL64" s="49"/>
      <c r="AM64" s="49"/>
      <c r="AN64" s="49"/>
      <c r="AO64" s="49"/>
      <c r="AP64" s="32"/>
      <c r="AQ64" s="32"/>
      <c r="AR64" s="35"/>
      <c r="BE64" s="30"/>
    </row>
    <row r="65" spans="1:57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6"/>
    </row>
    <row r="66" spans="1:57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6"/>
    </row>
    <row r="67" spans="1:57"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6"/>
    </row>
    <row r="68" spans="1:57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6"/>
    </row>
    <row r="69" spans="1:57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6"/>
    </row>
    <row r="70" spans="1:57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6"/>
    </row>
    <row r="71" spans="1:57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6"/>
    </row>
    <row r="72" spans="1:57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6"/>
    </row>
    <row r="73" spans="1:57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6"/>
    </row>
    <row r="74" spans="1:57"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6"/>
    </row>
    <row r="75" spans="1:57" s="2" customFormat="1" ht="12.75">
      <c r="A75" s="30"/>
      <c r="B75" s="31"/>
      <c r="C75" s="32"/>
      <c r="D75" s="48" t="s">
        <v>48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8" t="s">
        <v>49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8" t="s">
        <v>48</v>
      </c>
      <c r="AI75" s="34"/>
      <c r="AJ75" s="34"/>
      <c r="AK75" s="34"/>
      <c r="AL75" s="34"/>
      <c r="AM75" s="48" t="s">
        <v>49</v>
      </c>
      <c r="AN75" s="34"/>
      <c r="AO75" s="34"/>
      <c r="AP75" s="32"/>
      <c r="AQ75" s="32"/>
      <c r="AR75" s="35"/>
      <c r="BE75" s="30"/>
    </row>
    <row r="76" spans="1:57" s="2" customFormat="1">
      <c r="A76" s="30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5"/>
      <c r="BE76" s="30"/>
    </row>
    <row r="77" spans="1:57" s="2" customFormat="1" ht="6.95" customHeight="1">
      <c r="A77" s="30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5"/>
      <c r="BE77" s="30"/>
    </row>
    <row r="81" spans="1:91" s="2" customFormat="1" ht="6.95" customHeight="1">
      <c r="A81" s="30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5"/>
      <c r="BE81" s="30"/>
    </row>
    <row r="82" spans="1:91" s="2" customFormat="1" ht="24.95" customHeight="1">
      <c r="A82" s="30"/>
      <c r="B82" s="31"/>
      <c r="C82" s="19" t="s">
        <v>52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5"/>
      <c r="BE82" s="30"/>
    </row>
    <row r="83" spans="1:91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5"/>
      <c r="BE83" s="30"/>
    </row>
    <row r="84" spans="1:91" s="4" customFormat="1" ht="12" customHeight="1">
      <c r="B84" s="54"/>
      <c r="C84" s="25" t="s">
        <v>13</v>
      </c>
      <c r="D84" s="55"/>
      <c r="E84" s="55"/>
      <c r="F84" s="55"/>
      <c r="G84" s="55"/>
      <c r="H84" s="55"/>
      <c r="I84" s="55"/>
      <c r="J84" s="55"/>
      <c r="K84" s="55"/>
      <c r="L84" s="55" t="str">
        <f>K5</f>
        <v>202303</v>
      </c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6"/>
    </row>
    <row r="85" spans="1:91" s="5" customFormat="1" ht="36.950000000000003" customHeight="1">
      <c r="B85" s="57"/>
      <c r="C85" s="58" t="s">
        <v>16</v>
      </c>
      <c r="D85" s="59"/>
      <c r="E85" s="59"/>
      <c r="F85" s="59"/>
      <c r="G85" s="59"/>
      <c r="H85" s="59"/>
      <c r="I85" s="59"/>
      <c r="J85" s="59"/>
      <c r="K85" s="59"/>
      <c r="L85" s="201" t="str">
        <f>K6</f>
        <v>MTA_05_SPŠ OA JŠ_Frýdek-Místek</v>
      </c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59"/>
      <c r="AL85" s="59"/>
      <c r="AM85" s="59"/>
      <c r="AN85" s="59"/>
      <c r="AO85" s="59"/>
      <c r="AP85" s="59"/>
      <c r="AQ85" s="59"/>
      <c r="AR85" s="60"/>
    </row>
    <row r="86" spans="1:91" s="2" customFormat="1" ht="6.95" customHeight="1">
      <c r="A86" s="30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5"/>
      <c r="BE86" s="30"/>
    </row>
    <row r="87" spans="1:91" s="2" customFormat="1" ht="12" customHeight="1">
      <c r="A87" s="30"/>
      <c r="B87" s="31"/>
      <c r="C87" s="25" t="s">
        <v>20</v>
      </c>
      <c r="D87" s="32"/>
      <c r="E87" s="32"/>
      <c r="F87" s="32"/>
      <c r="G87" s="32"/>
      <c r="H87" s="32"/>
      <c r="I87" s="32"/>
      <c r="J87" s="32"/>
      <c r="K87" s="32"/>
      <c r="L87" s="61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5" t="s">
        <v>22</v>
      </c>
      <c r="AJ87" s="32"/>
      <c r="AK87" s="32"/>
      <c r="AL87" s="32"/>
      <c r="AM87" s="203" t="str">
        <f>IF(AN8= "","",AN8)</f>
        <v>28. 3. 2023</v>
      </c>
      <c r="AN87" s="203"/>
      <c r="AO87" s="32"/>
      <c r="AP87" s="32"/>
      <c r="AQ87" s="32"/>
      <c r="AR87" s="35"/>
      <c r="BE87" s="30"/>
    </row>
    <row r="88" spans="1:91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5"/>
      <c r="BE88" s="30"/>
    </row>
    <row r="89" spans="1:91" s="2" customFormat="1" ht="15.2" customHeight="1">
      <c r="A89" s="30"/>
      <c r="B89" s="31"/>
      <c r="C89" s="25" t="s">
        <v>24</v>
      </c>
      <c r="D89" s="32"/>
      <c r="E89" s="32"/>
      <c r="F89" s="32"/>
      <c r="G89" s="32"/>
      <c r="H89" s="32"/>
      <c r="I89" s="32"/>
      <c r="J89" s="32"/>
      <c r="K89" s="32"/>
      <c r="L89" s="55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5" t="s">
        <v>29</v>
      </c>
      <c r="AJ89" s="32"/>
      <c r="AK89" s="32"/>
      <c r="AL89" s="32"/>
      <c r="AM89" s="204" t="str">
        <f>IF(E17="","",E17)</f>
        <v xml:space="preserve"> </v>
      </c>
      <c r="AN89" s="205"/>
      <c r="AO89" s="205"/>
      <c r="AP89" s="205"/>
      <c r="AQ89" s="32"/>
      <c r="AR89" s="35"/>
      <c r="AS89" s="206" t="s">
        <v>53</v>
      </c>
      <c r="AT89" s="207"/>
      <c r="AU89" s="63"/>
      <c r="AV89" s="63"/>
      <c r="AW89" s="63"/>
      <c r="AX89" s="63"/>
      <c r="AY89" s="63"/>
      <c r="AZ89" s="63"/>
      <c r="BA89" s="63"/>
      <c r="BB89" s="63"/>
      <c r="BC89" s="63"/>
      <c r="BD89" s="64"/>
      <c r="BE89" s="30"/>
    </row>
    <row r="90" spans="1:91" s="2" customFormat="1" ht="15.2" customHeight="1">
      <c r="A90" s="30"/>
      <c r="B90" s="31"/>
      <c r="C90" s="25" t="s">
        <v>27</v>
      </c>
      <c r="D90" s="32"/>
      <c r="E90" s="32"/>
      <c r="F90" s="32"/>
      <c r="G90" s="32"/>
      <c r="H90" s="32"/>
      <c r="I90" s="32"/>
      <c r="J90" s="32"/>
      <c r="K90" s="32"/>
      <c r="L90" s="55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5" t="s">
        <v>31</v>
      </c>
      <c r="AJ90" s="32"/>
      <c r="AK90" s="32"/>
      <c r="AL90" s="32"/>
      <c r="AM90" s="204" t="str">
        <f>IF(E20="","",E20)</f>
        <v xml:space="preserve"> </v>
      </c>
      <c r="AN90" s="205"/>
      <c r="AO90" s="205"/>
      <c r="AP90" s="205"/>
      <c r="AQ90" s="32"/>
      <c r="AR90" s="35"/>
      <c r="AS90" s="208"/>
      <c r="AT90" s="209"/>
      <c r="AU90" s="65"/>
      <c r="AV90" s="65"/>
      <c r="AW90" s="65"/>
      <c r="AX90" s="65"/>
      <c r="AY90" s="65"/>
      <c r="AZ90" s="65"/>
      <c r="BA90" s="65"/>
      <c r="BB90" s="65"/>
      <c r="BC90" s="65"/>
      <c r="BD90" s="66"/>
      <c r="BE90" s="30"/>
    </row>
    <row r="91" spans="1:91" s="2" customFormat="1" ht="10.9" customHeight="1">
      <c r="A91" s="30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5"/>
      <c r="AS91" s="210"/>
      <c r="AT91" s="211"/>
      <c r="AU91" s="67"/>
      <c r="AV91" s="67"/>
      <c r="AW91" s="67"/>
      <c r="AX91" s="67"/>
      <c r="AY91" s="67"/>
      <c r="AZ91" s="67"/>
      <c r="BA91" s="67"/>
      <c r="BB91" s="67"/>
      <c r="BC91" s="67"/>
      <c r="BD91" s="68"/>
      <c r="BE91" s="30"/>
    </row>
    <row r="92" spans="1:91" s="2" customFormat="1" ht="29.25" customHeight="1">
      <c r="A92" s="30"/>
      <c r="B92" s="31"/>
      <c r="C92" s="191" t="s">
        <v>54</v>
      </c>
      <c r="D92" s="192"/>
      <c r="E92" s="192"/>
      <c r="F92" s="192"/>
      <c r="G92" s="192"/>
      <c r="H92" s="69"/>
      <c r="I92" s="193" t="s">
        <v>55</v>
      </c>
      <c r="J92" s="192"/>
      <c r="K92" s="192"/>
      <c r="L92" s="192"/>
      <c r="M92" s="192"/>
      <c r="N92" s="192"/>
      <c r="O92" s="192"/>
      <c r="P92" s="192"/>
      <c r="Q92" s="192"/>
      <c r="R92" s="192"/>
      <c r="S92" s="192"/>
      <c r="T92" s="192"/>
      <c r="U92" s="192"/>
      <c r="V92" s="192"/>
      <c r="W92" s="192"/>
      <c r="X92" s="192"/>
      <c r="Y92" s="192"/>
      <c r="Z92" s="192"/>
      <c r="AA92" s="192"/>
      <c r="AB92" s="192"/>
      <c r="AC92" s="192"/>
      <c r="AD92" s="192"/>
      <c r="AE92" s="192"/>
      <c r="AF92" s="192"/>
      <c r="AG92" s="194" t="s">
        <v>56</v>
      </c>
      <c r="AH92" s="192"/>
      <c r="AI92" s="192"/>
      <c r="AJ92" s="192"/>
      <c r="AK92" s="192"/>
      <c r="AL92" s="192"/>
      <c r="AM92" s="192"/>
      <c r="AN92" s="193" t="s">
        <v>57</v>
      </c>
      <c r="AO92" s="192"/>
      <c r="AP92" s="195"/>
      <c r="AQ92" s="70" t="s">
        <v>58</v>
      </c>
      <c r="AR92" s="35"/>
      <c r="AS92" s="71" t="s">
        <v>59</v>
      </c>
      <c r="AT92" s="72" t="s">
        <v>60</v>
      </c>
      <c r="AU92" s="72" t="s">
        <v>61</v>
      </c>
      <c r="AV92" s="72" t="s">
        <v>62</v>
      </c>
      <c r="AW92" s="72" t="s">
        <v>63</v>
      </c>
      <c r="AX92" s="72" t="s">
        <v>64</v>
      </c>
      <c r="AY92" s="72" t="s">
        <v>65</v>
      </c>
      <c r="AZ92" s="72" t="s">
        <v>66</v>
      </c>
      <c r="BA92" s="72" t="s">
        <v>67</v>
      </c>
      <c r="BB92" s="72" t="s">
        <v>68</v>
      </c>
      <c r="BC92" s="72" t="s">
        <v>69</v>
      </c>
      <c r="BD92" s="73" t="s">
        <v>70</v>
      </c>
      <c r="BE92" s="30"/>
    </row>
    <row r="93" spans="1:91" s="2" customFormat="1" ht="10.9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5"/>
      <c r="AS93" s="74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6"/>
      <c r="BE93" s="30"/>
    </row>
    <row r="94" spans="1:91" s="6" customFormat="1" ht="32.450000000000003" customHeight="1">
      <c r="B94" s="77"/>
      <c r="C94" s="78" t="s">
        <v>71</v>
      </c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199">
        <f>ROUND(AG95,2)</f>
        <v>0</v>
      </c>
      <c r="AH94" s="199"/>
      <c r="AI94" s="199"/>
      <c r="AJ94" s="199"/>
      <c r="AK94" s="199"/>
      <c r="AL94" s="199"/>
      <c r="AM94" s="199"/>
      <c r="AN94" s="200">
        <f>SUM(AG94,AT94)</f>
        <v>0</v>
      </c>
      <c r="AO94" s="200"/>
      <c r="AP94" s="200"/>
      <c r="AQ94" s="81" t="s">
        <v>1</v>
      </c>
      <c r="AR94" s="82"/>
      <c r="AS94" s="83">
        <f>ROUND(AS95,2)</f>
        <v>0</v>
      </c>
      <c r="AT94" s="84">
        <f>ROUND(SUM(AV94:AW94),2)</f>
        <v>0</v>
      </c>
      <c r="AU94" s="85">
        <f>ROUND(AU95,5)</f>
        <v>0</v>
      </c>
      <c r="AV94" s="84">
        <f>ROUND(AZ94*L29,2)</f>
        <v>0</v>
      </c>
      <c r="AW94" s="84">
        <f>ROUND(BA94*L30,2)</f>
        <v>0</v>
      </c>
      <c r="AX94" s="84">
        <f>ROUND(BB94*L29,2)</f>
        <v>0</v>
      </c>
      <c r="AY94" s="84">
        <f>ROUND(BC94*L30,2)</f>
        <v>0</v>
      </c>
      <c r="AZ94" s="84">
        <f>ROUND(AZ95,2)</f>
        <v>0</v>
      </c>
      <c r="BA94" s="84">
        <f>ROUND(BA95,2)</f>
        <v>0</v>
      </c>
      <c r="BB94" s="84">
        <f>ROUND(BB95,2)</f>
        <v>0</v>
      </c>
      <c r="BC94" s="84">
        <f>ROUND(BC95,2)</f>
        <v>0</v>
      </c>
      <c r="BD94" s="86">
        <f>ROUND(BD95,2)</f>
        <v>0</v>
      </c>
      <c r="BS94" s="87" t="s">
        <v>72</v>
      </c>
      <c r="BT94" s="87" t="s">
        <v>73</v>
      </c>
      <c r="BU94" s="88" t="s">
        <v>74</v>
      </c>
      <c r="BV94" s="87" t="s">
        <v>75</v>
      </c>
      <c r="BW94" s="87" t="s">
        <v>5</v>
      </c>
      <c r="BX94" s="87" t="s">
        <v>76</v>
      </c>
      <c r="CL94" s="87" t="s">
        <v>1</v>
      </c>
    </row>
    <row r="95" spans="1:91" s="7" customFormat="1" ht="16.5" customHeight="1">
      <c r="A95" s="89" t="s">
        <v>77</v>
      </c>
      <c r="B95" s="90"/>
      <c r="C95" s="91"/>
      <c r="D95" s="198" t="s">
        <v>78</v>
      </c>
      <c r="E95" s="198"/>
      <c r="F95" s="198"/>
      <c r="G95" s="198"/>
      <c r="H95" s="198"/>
      <c r="I95" s="92"/>
      <c r="J95" s="198" t="s">
        <v>79</v>
      </c>
      <c r="K95" s="198"/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6">
        <f>'001 - Vybavení'!J30</f>
        <v>0</v>
      </c>
      <c r="AH95" s="197"/>
      <c r="AI95" s="197"/>
      <c r="AJ95" s="197"/>
      <c r="AK95" s="197"/>
      <c r="AL95" s="197"/>
      <c r="AM95" s="197"/>
      <c r="AN95" s="196">
        <f>SUM(AG95,AT95)</f>
        <v>0</v>
      </c>
      <c r="AO95" s="197"/>
      <c r="AP95" s="197"/>
      <c r="AQ95" s="93" t="s">
        <v>80</v>
      </c>
      <c r="AR95" s="94"/>
      <c r="AS95" s="95">
        <v>0</v>
      </c>
      <c r="AT95" s="96">
        <f>ROUND(SUM(AV95:AW95),2)</f>
        <v>0</v>
      </c>
      <c r="AU95" s="97">
        <f>'001 - Vybavení'!P117</f>
        <v>0</v>
      </c>
      <c r="AV95" s="96">
        <f>'001 - Vybavení'!J33</f>
        <v>0</v>
      </c>
      <c r="AW95" s="96">
        <f>'001 - Vybavení'!J34</f>
        <v>0</v>
      </c>
      <c r="AX95" s="96">
        <f>'001 - Vybavení'!J35</f>
        <v>0</v>
      </c>
      <c r="AY95" s="96">
        <f>'001 - Vybavení'!J36</f>
        <v>0</v>
      </c>
      <c r="AZ95" s="96">
        <f>'001 - Vybavení'!F33</f>
        <v>0</v>
      </c>
      <c r="BA95" s="96">
        <f>'001 - Vybavení'!F34</f>
        <v>0</v>
      </c>
      <c r="BB95" s="96">
        <f>'001 - Vybavení'!F35</f>
        <v>0</v>
      </c>
      <c r="BC95" s="96">
        <f>'001 - Vybavení'!F36</f>
        <v>0</v>
      </c>
      <c r="BD95" s="98">
        <f>'001 - Vybavení'!F37</f>
        <v>0</v>
      </c>
      <c r="BT95" s="99" t="s">
        <v>81</v>
      </c>
      <c r="BV95" s="99" t="s">
        <v>75</v>
      </c>
      <c r="BW95" s="99" t="s">
        <v>82</v>
      </c>
      <c r="BX95" s="99" t="s">
        <v>5</v>
      </c>
      <c r="CL95" s="99" t="s">
        <v>1</v>
      </c>
      <c r="CM95" s="99" t="s">
        <v>83</v>
      </c>
    </row>
    <row r="96" spans="1:91" s="2" customFormat="1" ht="30" customHeight="1">
      <c r="A96" s="30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5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s="2" customFormat="1" ht="6.95" customHeight="1">
      <c r="A97" s="30"/>
      <c r="B97" s="50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35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</sheetData>
  <sheetProtection algorithmName="SHA-512" hashValue="r9ojzqZzmLHqwqvGDJjtkgOO735ikWeJS0Qbsb+R/Yr/vG4N7RmLZVZP74z4zpdGVlTVN/qG1I+PZ8uLsTfEwg==" saltValue="gZCCC+V/YRMrsieg234+0oHYPlbZSxn7qiBMVame1gxl/tdQx8cXkVPyzJWWs4IZ5QGVaSfW/inCO8iJF6OkXQ==" spinCount="100000" sheet="1" objects="1" scenarios="1" formatColumns="0" formatRows="0"/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001 - Vybavení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7"/>
  <sheetViews>
    <sheetView showGridLines="0" tabSelected="1" topLeftCell="A101" workbookViewId="0">
      <selection activeCell="I132" sqref="I13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3" t="s">
        <v>82</v>
      </c>
    </row>
    <row r="3" spans="1:46" s="1" customFormat="1" ht="6.95" customHeight="1"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6"/>
      <c r="AT3" s="13" t="s">
        <v>83</v>
      </c>
    </row>
    <row r="4" spans="1:46" s="1" customFormat="1" ht="24.95" customHeight="1">
      <c r="B4" s="16"/>
      <c r="D4" s="102" t="s">
        <v>84</v>
      </c>
      <c r="L4" s="16"/>
      <c r="M4" s="103" t="s">
        <v>10</v>
      </c>
      <c r="AT4" s="13" t="s">
        <v>4</v>
      </c>
    </row>
    <row r="5" spans="1:46" s="1" customFormat="1" ht="6.95" customHeight="1">
      <c r="B5" s="16"/>
      <c r="L5" s="16"/>
    </row>
    <row r="6" spans="1:46" s="1" customFormat="1" ht="12" customHeight="1">
      <c r="B6" s="16"/>
      <c r="D6" s="104" t="s">
        <v>16</v>
      </c>
      <c r="L6" s="16"/>
    </row>
    <row r="7" spans="1:46" s="1" customFormat="1" ht="16.5" customHeight="1">
      <c r="B7" s="16"/>
      <c r="E7" s="234" t="str">
        <f>'Rekapitulace stavby'!K6</f>
        <v>MTA_05_SPŠ OA JŠ_Frýdek-Místek</v>
      </c>
      <c r="F7" s="235"/>
      <c r="G7" s="235"/>
      <c r="H7" s="235"/>
      <c r="L7" s="16"/>
    </row>
    <row r="8" spans="1:46" s="2" customFormat="1" ht="12" customHeight="1">
      <c r="A8" s="30"/>
      <c r="B8" s="35"/>
      <c r="C8" s="30"/>
      <c r="D8" s="104" t="s">
        <v>85</v>
      </c>
      <c r="E8" s="30"/>
      <c r="F8" s="30"/>
      <c r="G8" s="30"/>
      <c r="H8" s="30"/>
      <c r="I8" s="30"/>
      <c r="J8" s="30"/>
      <c r="K8" s="30"/>
      <c r="L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36" t="s">
        <v>86</v>
      </c>
      <c r="F9" s="237"/>
      <c r="G9" s="237"/>
      <c r="H9" s="237"/>
      <c r="I9" s="30"/>
      <c r="J9" s="30"/>
      <c r="K9" s="30"/>
      <c r="L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5"/>
      <c r="C10" s="30"/>
      <c r="D10" s="30"/>
      <c r="E10" s="30"/>
      <c r="F10" s="30"/>
      <c r="G10" s="30"/>
      <c r="H10" s="30"/>
      <c r="I10" s="30"/>
      <c r="J10" s="30"/>
      <c r="K10" s="30"/>
      <c r="L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04" t="s">
        <v>18</v>
      </c>
      <c r="E11" s="30"/>
      <c r="F11" s="105" t="s">
        <v>1</v>
      </c>
      <c r="G11" s="30"/>
      <c r="H11" s="30"/>
      <c r="I11" s="104" t="s">
        <v>19</v>
      </c>
      <c r="J11" s="105" t="s">
        <v>1</v>
      </c>
      <c r="K11" s="30"/>
      <c r="L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04" t="s">
        <v>20</v>
      </c>
      <c r="E12" s="30"/>
      <c r="F12" s="105" t="s">
        <v>21</v>
      </c>
      <c r="G12" s="30"/>
      <c r="H12" s="30"/>
      <c r="I12" s="104" t="s">
        <v>22</v>
      </c>
      <c r="J12" s="106" t="str">
        <f>'Rekapitulace stavby'!AN8</f>
        <v>28. 3. 2023</v>
      </c>
      <c r="K12" s="30"/>
      <c r="L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04" t="s">
        <v>24</v>
      </c>
      <c r="E14" s="30"/>
      <c r="F14" s="30"/>
      <c r="G14" s="30"/>
      <c r="H14" s="30"/>
      <c r="I14" s="104" t="s">
        <v>25</v>
      </c>
      <c r="J14" s="105" t="str">
        <f>IF('Rekapitulace stavby'!AN10="","",'Rekapitulace stavby'!AN10)</f>
        <v/>
      </c>
      <c r="K14" s="30"/>
      <c r="L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05" t="str">
        <f>IF('Rekapitulace stavby'!E11="","",'Rekapitulace stavby'!E11)</f>
        <v xml:space="preserve"> </v>
      </c>
      <c r="F15" s="30"/>
      <c r="G15" s="30"/>
      <c r="H15" s="30"/>
      <c r="I15" s="104" t="s">
        <v>26</v>
      </c>
      <c r="J15" s="105" t="str">
        <f>IF('Rekapitulace stavby'!AN11="","",'Rekapitulace stavby'!AN11)</f>
        <v/>
      </c>
      <c r="K15" s="30"/>
      <c r="L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30"/>
      <c r="J16" s="30"/>
      <c r="K16" s="30"/>
      <c r="L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04" t="s">
        <v>27</v>
      </c>
      <c r="E17" s="30"/>
      <c r="F17" s="30"/>
      <c r="G17" s="30"/>
      <c r="H17" s="30"/>
      <c r="I17" s="104" t="s">
        <v>25</v>
      </c>
      <c r="J17" s="26" t="str">
        <f>'Rekapitulace stavby'!AN13</f>
        <v>Vyplň údaj</v>
      </c>
      <c r="K17" s="30"/>
      <c r="L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38" t="str">
        <f>'Rekapitulace stavby'!E14</f>
        <v>Vyplň údaj</v>
      </c>
      <c r="F18" s="239"/>
      <c r="G18" s="239"/>
      <c r="H18" s="239"/>
      <c r="I18" s="104" t="s">
        <v>26</v>
      </c>
      <c r="J18" s="26" t="str">
        <f>'Rekapitulace stavby'!AN14</f>
        <v>Vyplň údaj</v>
      </c>
      <c r="K18" s="30"/>
      <c r="L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30"/>
      <c r="J19" s="30"/>
      <c r="K19" s="30"/>
      <c r="L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04" t="s">
        <v>29</v>
      </c>
      <c r="E20" s="30"/>
      <c r="F20" s="30"/>
      <c r="G20" s="30"/>
      <c r="H20" s="30"/>
      <c r="I20" s="104" t="s">
        <v>25</v>
      </c>
      <c r="J20" s="105" t="str">
        <f>IF('Rekapitulace stavby'!AN16="","",'Rekapitulace stavby'!AN16)</f>
        <v/>
      </c>
      <c r="K20" s="30"/>
      <c r="L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05" t="str">
        <f>IF('Rekapitulace stavby'!E17="","",'Rekapitulace stavby'!E17)</f>
        <v xml:space="preserve"> </v>
      </c>
      <c r="F21" s="30"/>
      <c r="G21" s="30"/>
      <c r="H21" s="30"/>
      <c r="I21" s="104" t="s">
        <v>26</v>
      </c>
      <c r="J21" s="105" t="str">
        <f>IF('Rekapitulace stavby'!AN17="","",'Rekapitulace stavby'!AN17)</f>
        <v/>
      </c>
      <c r="K21" s="30"/>
      <c r="L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30"/>
      <c r="J22" s="30"/>
      <c r="K22" s="30"/>
      <c r="L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04" t="s">
        <v>31</v>
      </c>
      <c r="E23" s="30"/>
      <c r="F23" s="30"/>
      <c r="G23" s="30"/>
      <c r="H23" s="30"/>
      <c r="I23" s="104" t="s">
        <v>25</v>
      </c>
      <c r="J23" s="105" t="str">
        <f>IF('Rekapitulace stavby'!AN19="","",'Rekapitulace stavby'!AN19)</f>
        <v/>
      </c>
      <c r="K23" s="30"/>
      <c r="L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05" t="str">
        <f>IF('Rekapitulace stavby'!E20="","",'Rekapitulace stavby'!E20)</f>
        <v xml:space="preserve"> </v>
      </c>
      <c r="F24" s="30"/>
      <c r="G24" s="30"/>
      <c r="H24" s="30"/>
      <c r="I24" s="104" t="s">
        <v>26</v>
      </c>
      <c r="J24" s="105" t="str">
        <f>IF('Rekapitulace stavby'!AN20="","",'Rekapitulace stavby'!AN20)</f>
        <v/>
      </c>
      <c r="K24" s="30"/>
      <c r="L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30"/>
      <c r="J25" s="30"/>
      <c r="K25" s="30"/>
      <c r="L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04" t="s">
        <v>32</v>
      </c>
      <c r="E26" s="30"/>
      <c r="F26" s="30"/>
      <c r="G26" s="30"/>
      <c r="H26" s="30"/>
      <c r="I26" s="30"/>
      <c r="J26" s="30"/>
      <c r="K26" s="30"/>
      <c r="L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07"/>
      <c r="B27" s="108"/>
      <c r="C27" s="107"/>
      <c r="D27" s="107"/>
      <c r="E27" s="240" t="s">
        <v>1</v>
      </c>
      <c r="F27" s="240"/>
      <c r="G27" s="240"/>
      <c r="H27" s="240"/>
      <c r="I27" s="107"/>
      <c r="J27" s="107"/>
      <c r="K27" s="107"/>
      <c r="L27" s="109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10"/>
      <c r="E29" s="110"/>
      <c r="F29" s="110"/>
      <c r="G29" s="110"/>
      <c r="H29" s="110"/>
      <c r="I29" s="110"/>
      <c r="J29" s="110"/>
      <c r="K29" s="110"/>
      <c r="L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5"/>
      <c r="C30" s="30"/>
      <c r="D30" s="111" t="s">
        <v>33</v>
      </c>
      <c r="E30" s="30"/>
      <c r="F30" s="30"/>
      <c r="G30" s="30"/>
      <c r="H30" s="30"/>
      <c r="I30" s="30"/>
      <c r="J30" s="112">
        <f>ROUND(J117, 2)</f>
        <v>0</v>
      </c>
      <c r="K30" s="30"/>
      <c r="L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5"/>
      <c r="C31" s="30"/>
      <c r="D31" s="110"/>
      <c r="E31" s="110"/>
      <c r="F31" s="110"/>
      <c r="G31" s="110"/>
      <c r="H31" s="110"/>
      <c r="I31" s="110"/>
      <c r="J31" s="110"/>
      <c r="K31" s="110"/>
      <c r="L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5"/>
      <c r="C32" s="30"/>
      <c r="D32" s="30"/>
      <c r="E32" s="30"/>
      <c r="F32" s="113" t="s">
        <v>35</v>
      </c>
      <c r="G32" s="30"/>
      <c r="H32" s="30"/>
      <c r="I32" s="113" t="s">
        <v>34</v>
      </c>
      <c r="J32" s="113" t="s">
        <v>36</v>
      </c>
      <c r="K32" s="30"/>
      <c r="L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5"/>
      <c r="C33" s="30"/>
      <c r="D33" s="114" t="s">
        <v>37</v>
      </c>
      <c r="E33" s="104" t="s">
        <v>38</v>
      </c>
      <c r="F33" s="115">
        <f>ROUND((SUM(BE117:BE126)),  2)</f>
        <v>0</v>
      </c>
      <c r="G33" s="30"/>
      <c r="H33" s="30"/>
      <c r="I33" s="116">
        <v>0.21</v>
      </c>
      <c r="J33" s="115">
        <f>ROUND(((SUM(BE117:BE126))*I33),  2)</f>
        <v>0</v>
      </c>
      <c r="K33" s="30"/>
      <c r="L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104" t="s">
        <v>39</v>
      </c>
      <c r="F34" s="115">
        <f>ROUND((SUM(BF117:BF126)),  2)</f>
        <v>0</v>
      </c>
      <c r="G34" s="30"/>
      <c r="H34" s="30"/>
      <c r="I34" s="116">
        <v>0.15</v>
      </c>
      <c r="J34" s="115">
        <f>ROUND(((SUM(BF117:BF126))*I34),  2)</f>
        <v>0</v>
      </c>
      <c r="K34" s="30"/>
      <c r="L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5"/>
      <c r="C35" s="30"/>
      <c r="D35" s="30"/>
      <c r="E35" s="104" t="s">
        <v>40</v>
      </c>
      <c r="F35" s="115">
        <f>ROUND((SUM(BG117:BG126)),  2)</f>
        <v>0</v>
      </c>
      <c r="G35" s="30"/>
      <c r="H35" s="30"/>
      <c r="I35" s="116">
        <v>0.21</v>
      </c>
      <c r="J35" s="115">
        <f>0</f>
        <v>0</v>
      </c>
      <c r="K35" s="30"/>
      <c r="L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5"/>
      <c r="C36" s="30"/>
      <c r="D36" s="30"/>
      <c r="E36" s="104" t="s">
        <v>41</v>
      </c>
      <c r="F36" s="115">
        <f>ROUND((SUM(BH117:BH126)),  2)</f>
        <v>0</v>
      </c>
      <c r="G36" s="30"/>
      <c r="H36" s="30"/>
      <c r="I36" s="116">
        <v>0.15</v>
      </c>
      <c r="J36" s="115">
        <f>0</f>
        <v>0</v>
      </c>
      <c r="K36" s="30"/>
      <c r="L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04" t="s">
        <v>42</v>
      </c>
      <c r="F37" s="115">
        <f>ROUND((SUM(BI117:BI126)),  2)</f>
        <v>0</v>
      </c>
      <c r="G37" s="30"/>
      <c r="H37" s="30"/>
      <c r="I37" s="116">
        <v>0</v>
      </c>
      <c r="J37" s="115">
        <f>0</f>
        <v>0</v>
      </c>
      <c r="K37" s="30"/>
      <c r="L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5"/>
      <c r="C38" s="30"/>
      <c r="D38" s="30"/>
      <c r="E38" s="30"/>
      <c r="F38" s="30"/>
      <c r="G38" s="30"/>
      <c r="H38" s="30"/>
      <c r="I38" s="30"/>
      <c r="J38" s="30"/>
      <c r="K38" s="30"/>
      <c r="L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5"/>
      <c r="C39" s="117"/>
      <c r="D39" s="118" t="s">
        <v>43</v>
      </c>
      <c r="E39" s="119"/>
      <c r="F39" s="119"/>
      <c r="G39" s="120" t="s">
        <v>44</v>
      </c>
      <c r="H39" s="121" t="s">
        <v>45</v>
      </c>
      <c r="I39" s="119"/>
      <c r="J39" s="122">
        <f>SUM(J30:J37)</f>
        <v>0</v>
      </c>
      <c r="K39" s="123"/>
      <c r="L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6"/>
      <c r="L41" s="16"/>
    </row>
    <row r="42" spans="1:31" s="1" customFormat="1" ht="14.45" customHeight="1">
      <c r="B42" s="16"/>
      <c r="L42" s="16"/>
    </row>
    <row r="43" spans="1:31" s="1" customFormat="1" ht="14.45" customHeight="1">
      <c r="B43" s="16"/>
      <c r="L43" s="16"/>
    </row>
    <row r="44" spans="1:31" s="1" customFormat="1" ht="14.45" customHeight="1">
      <c r="B44" s="16"/>
      <c r="L44" s="16"/>
    </row>
    <row r="45" spans="1:31" s="1" customFormat="1" ht="14.45" customHeight="1">
      <c r="B45" s="16"/>
      <c r="L45" s="16"/>
    </row>
    <row r="46" spans="1:31" s="1" customFormat="1" ht="14.45" customHeight="1">
      <c r="B46" s="16"/>
      <c r="L46" s="16"/>
    </row>
    <row r="47" spans="1:31" s="1" customFormat="1" ht="14.45" customHeight="1">
      <c r="B47" s="16"/>
      <c r="L47" s="16"/>
    </row>
    <row r="48" spans="1:31" s="1" customFormat="1" ht="14.45" customHeight="1">
      <c r="B48" s="16"/>
      <c r="L48" s="16"/>
    </row>
    <row r="49" spans="1:31" s="1" customFormat="1" ht="14.45" customHeight="1">
      <c r="B49" s="16"/>
      <c r="L49" s="16"/>
    </row>
    <row r="50" spans="1:31" s="2" customFormat="1" ht="14.45" customHeight="1">
      <c r="B50" s="47"/>
      <c r="D50" s="124" t="s">
        <v>46</v>
      </c>
      <c r="E50" s="125"/>
      <c r="F50" s="125"/>
      <c r="G50" s="124" t="s">
        <v>47</v>
      </c>
      <c r="H50" s="125"/>
      <c r="I50" s="125"/>
      <c r="J50" s="125"/>
      <c r="K50" s="125"/>
      <c r="L50" s="47"/>
    </row>
    <row r="51" spans="1:31">
      <c r="B51" s="16"/>
      <c r="L51" s="16"/>
    </row>
    <row r="52" spans="1:31">
      <c r="B52" s="16"/>
      <c r="L52" s="16"/>
    </row>
    <row r="53" spans="1:31">
      <c r="B53" s="16"/>
      <c r="L53" s="16"/>
    </row>
    <row r="54" spans="1:31">
      <c r="B54" s="16"/>
      <c r="L54" s="16"/>
    </row>
    <row r="55" spans="1:31">
      <c r="B55" s="16"/>
      <c r="L55" s="16"/>
    </row>
    <row r="56" spans="1:31">
      <c r="B56" s="16"/>
      <c r="L56" s="16"/>
    </row>
    <row r="57" spans="1:31">
      <c r="B57" s="16"/>
      <c r="L57" s="16"/>
    </row>
    <row r="58" spans="1:31">
      <c r="B58" s="16"/>
      <c r="L58" s="16"/>
    </row>
    <row r="59" spans="1:31">
      <c r="B59" s="16"/>
      <c r="L59" s="16"/>
    </row>
    <row r="60" spans="1:31">
      <c r="B60" s="16"/>
      <c r="L60" s="16"/>
    </row>
    <row r="61" spans="1:31" s="2" customFormat="1" ht="12.75">
      <c r="A61" s="30"/>
      <c r="B61" s="35"/>
      <c r="C61" s="30"/>
      <c r="D61" s="126" t="s">
        <v>48</v>
      </c>
      <c r="E61" s="127"/>
      <c r="F61" s="128" t="s">
        <v>49</v>
      </c>
      <c r="G61" s="126" t="s">
        <v>48</v>
      </c>
      <c r="H61" s="127"/>
      <c r="I61" s="127"/>
      <c r="J61" s="129" t="s">
        <v>49</v>
      </c>
      <c r="K61" s="127"/>
      <c r="L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16"/>
      <c r="L62" s="16"/>
    </row>
    <row r="63" spans="1:31">
      <c r="B63" s="16"/>
      <c r="L63" s="16"/>
    </row>
    <row r="64" spans="1:31">
      <c r="B64" s="16"/>
      <c r="L64" s="16"/>
    </row>
    <row r="65" spans="1:31" s="2" customFormat="1" ht="12.75">
      <c r="A65" s="30"/>
      <c r="B65" s="35"/>
      <c r="C65" s="30"/>
      <c r="D65" s="124" t="s">
        <v>50</v>
      </c>
      <c r="E65" s="130"/>
      <c r="F65" s="130"/>
      <c r="G65" s="124" t="s">
        <v>51</v>
      </c>
      <c r="H65" s="130"/>
      <c r="I65" s="130"/>
      <c r="J65" s="130"/>
      <c r="K65" s="130"/>
      <c r="L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16"/>
      <c r="L66" s="16"/>
    </row>
    <row r="67" spans="1:31">
      <c r="B67" s="16"/>
      <c r="L67" s="16"/>
    </row>
    <row r="68" spans="1:31">
      <c r="B68" s="16"/>
      <c r="L68" s="16"/>
    </row>
    <row r="69" spans="1:31">
      <c r="B69" s="16"/>
      <c r="L69" s="16"/>
    </row>
    <row r="70" spans="1:31">
      <c r="B70" s="16"/>
      <c r="L70" s="16"/>
    </row>
    <row r="71" spans="1:31">
      <c r="B71" s="16"/>
      <c r="L71" s="16"/>
    </row>
    <row r="72" spans="1:31">
      <c r="B72" s="16"/>
      <c r="L72" s="16"/>
    </row>
    <row r="73" spans="1:31">
      <c r="B73" s="16"/>
      <c r="L73" s="16"/>
    </row>
    <row r="74" spans="1:31">
      <c r="B74" s="16"/>
      <c r="L74" s="16"/>
    </row>
    <row r="75" spans="1:31">
      <c r="B75" s="16"/>
      <c r="L75" s="16"/>
    </row>
    <row r="76" spans="1:31" s="2" customFormat="1" ht="12.75">
      <c r="A76" s="30"/>
      <c r="B76" s="35"/>
      <c r="C76" s="30"/>
      <c r="D76" s="126" t="s">
        <v>48</v>
      </c>
      <c r="E76" s="127"/>
      <c r="F76" s="128" t="s">
        <v>49</v>
      </c>
      <c r="G76" s="126" t="s">
        <v>48</v>
      </c>
      <c r="H76" s="127"/>
      <c r="I76" s="127"/>
      <c r="J76" s="129" t="s">
        <v>49</v>
      </c>
      <c r="K76" s="127"/>
      <c r="L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31"/>
      <c r="C77" s="132"/>
      <c r="D77" s="132"/>
      <c r="E77" s="132"/>
      <c r="F77" s="132"/>
      <c r="G77" s="132"/>
      <c r="H77" s="132"/>
      <c r="I77" s="132"/>
      <c r="J77" s="132"/>
      <c r="K77" s="132"/>
      <c r="L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19" t="s">
        <v>87</v>
      </c>
      <c r="D82" s="32"/>
      <c r="E82" s="32"/>
      <c r="F82" s="32"/>
      <c r="G82" s="32"/>
      <c r="H82" s="32"/>
      <c r="I82" s="32"/>
      <c r="J82" s="32"/>
      <c r="K82" s="32"/>
      <c r="L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5" t="s">
        <v>16</v>
      </c>
      <c r="D84" s="32"/>
      <c r="E84" s="32"/>
      <c r="F84" s="32"/>
      <c r="G84" s="32"/>
      <c r="H84" s="32"/>
      <c r="I84" s="32"/>
      <c r="J84" s="32"/>
      <c r="K84" s="32"/>
      <c r="L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2"/>
      <c r="D85" s="32"/>
      <c r="E85" s="232" t="str">
        <f>E7</f>
        <v>MTA_05_SPŠ OA JŠ_Frýdek-Místek</v>
      </c>
      <c r="F85" s="233"/>
      <c r="G85" s="233"/>
      <c r="H85" s="233"/>
      <c r="I85" s="32"/>
      <c r="J85" s="32"/>
      <c r="K85" s="32"/>
      <c r="L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5" t="s">
        <v>85</v>
      </c>
      <c r="D86" s="32"/>
      <c r="E86" s="32"/>
      <c r="F86" s="32"/>
      <c r="G86" s="32"/>
      <c r="H86" s="32"/>
      <c r="I86" s="32"/>
      <c r="J86" s="32"/>
      <c r="K86" s="32"/>
      <c r="L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201" t="str">
        <f>E9</f>
        <v>001 - Vybavení</v>
      </c>
      <c r="F87" s="231"/>
      <c r="G87" s="231"/>
      <c r="H87" s="231"/>
      <c r="I87" s="32"/>
      <c r="J87" s="32"/>
      <c r="K87" s="32"/>
      <c r="L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5" t="s">
        <v>20</v>
      </c>
      <c r="D89" s="32"/>
      <c r="E89" s="32"/>
      <c r="F89" s="23" t="str">
        <f>F12</f>
        <v xml:space="preserve"> </v>
      </c>
      <c r="G89" s="32"/>
      <c r="H89" s="32"/>
      <c r="I89" s="25" t="s">
        <v>22</v>
      </c>
      <c r="J89" s="62" t="str">
        <f>IF(J12="","",J12)</f>
        <v>28. 3. 2023</v>
      </c>
      <c r="K89" s="32"/>
      <c r="L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5" t="s">
        <v>24</v>
      </c>
      <c r="D91" s="32"/>
      <c r="E91" s="32"/>
      <c r="F91" s="23" t="str">
        <f>E15</f>
        <v xml:space="preserve"> </v>
      </c>
      <c r="G91" s="32"/>
      <c r="H91" s="32"/>
      <c r="I91" s="25" t="s">
        <v>29</v>
      </c>
      <c r="J91" s="28" t="str">
        <f>E21</f>
        <v xml:space="preserve"> </v>
      </c>
      <c r="K91" s="32"/>
      <c r="L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5" t="s">
        <v>27</v>
      </c>
      <c r="D92" s="32"/>
      <c r="E92" s="32"/>
      <c r="F92" s="23" t="str">
        <f>IF(E18="","",E18)</f>
        <v>Vyplň údaj</v>
      </c>
      <c r="G92" s="32"/>
      <c r="H92" s="32"/>
      <c r="I92" s="25" t="s">
        <v>31</v>
      </c>
      <c r="J92" s="28" t="str">
        <f>E24</f>
        <v xml:space="preserve"> </v>
      </c>
      <c r="K92" s="32"/>
      <c r="L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35" t="s">
        <v>88</v>
      </c>
      <c r="D94" s="136"/>
      <c r="E94" s="136"/>
      <c r="F94" s="136"/>
      <c r="G94" s="136"/>
      <c r="H94" s="136"/>
      <c r="I94" s="136"/>
      <c r="J94" s="137" t="s">
        <v>89</v>
      </c>
      <c r="K94" s="136"/>
      <c r="L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38" t="s">
        <v>90</v>
      </c>
      <c r="D96" s="32"/>
      <c r="E96" s="32"/>
      <c r="F96" s="32"/>
      <c r="G96" s="32"/>
      <c r="H96" s="32"/>
      <c r="I96" s="32"/>
      <c r="J96" s="80">
        <f>J117</f>
        <v>0</v>
      </c>
      <c r="K96" s="32"/>
      <c r="L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3" t="s">
        <v>91</v>
      </c>
    </row>
    <row r="97" spans="1:31" s="9" customFormat="1" ht="24.95" customHeight="1">
      <c r="B97" s="139"/>
      <c r="C97" s="140"/>
      <c r="D97" s="141" t="s">
        <v>92</v>
      </c>
      <c r="E97" s="142"/>
      <c r="F97" s="142"/>
      <c r="G97" s="142"/>
      <c r="H97" s="142"/>
      <c r="I97" s="142"/>
      <c r="J97" s="143">
        <f>J118</f>
        <v>0</v>
      </c>
      <c r="K97" s="140"/>
      <c r="L97" s="144"/>
    </row>
    <row r="98" spans="1:31" s="2" customFormat="1" ht="21.75" customHeight="1">
      <c r="A98" s="30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47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31" s="2" customFormat="1" ht="6.95" customHeight="1">
      <c r="A99" s="30"/>
      <c r="B99" s="50"/>
      <c r="C99" s="51"/>
      <c r="D99" s="51"/>
      <c r="E99" s="51"/>
      <c r="F99" s="51"/>
      <c r="G99" s="51"/>
      <c r="H99" s="51"/>
      <c r="I99" s="51"/>
      <c r="J99" s="51"/>
      <c r="K99" s="51"/>
      <c r="L99" s="47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3" spans="1:31" s="2" customFormat="1" ht="6.95" customHeight="1">
      <c r="A103" s="30"/>
      <c r="B103" s="52"/>
      <c r="C103" s="53"/>
      <c r="D103" s="53"/>
      <c r="E103" s="53"/>
      <c r="F103" s="53"/>
      <c r="G103" s="53"/>
      <c r="H103" s="53"/>
      <c r="I103" s="53"/>
      <c r="J103" s="53"/>
      <c r="K103" s="53"/>
      <c r="L103" s="47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2" customFormat="1" ht="24.95" customHeight="1">
      <c r="A104" s="30"/>
      <c r="B104" s="31"/>
      <c r="C104" s="19" t="s">
        <v>93</v>
      </c>
      <c r="D104" s="32"/>
      <c r="E104" s="32"/>
      <c r="F104" s="32"/>
      <c r="G104" s="32"/>
      <c r="H104" s="32"/>
      <c r="I104" s="32"/>
      <c r="J104" s="32"/>
      <c r="K104" s="32"/>
      <c r="L104" s="47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6.95" customHeight="1">
      <c r="A105" s="30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47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12" customHeight="1">
      <c r="A106" s="30"/>
      <c r="B106" s="31"/>
      <c r="C106" s="25" t="s">
        <v>16</v>
      </c>
      <c r="D106" s="32"/>
      <c r="E106" s="32"/>
      <c r="F106" s="32"/>
      <c r="G106" s="32"/>
      <c r="H106" s="32"/>
      <c r="I106" s="32"/>
      <c r="J106" s="32"/>
      <c r="K106" s="32"/>
      <c r="L106" s="47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16.5" customHeight="1">
      <c r="A107" s="30"/>
      <c r="B107" s="31"/>
      <c r="C107" s="32"/>
      <c r="D107" s="32"/>
      <c r="E107" s="232" t="str">
        <f>E7</f>
        <v>MTA_05_SPŠ OA JŠ_Frýdek-Místek</v>
      </c>
      <c r="F107" s="233"/>
      <c r="G107" s="233"/>
      <c r="H107" s="233"/>
      <c r="I107" s="32"/>
      <c r="J107" s="32"/>
      <c r="K107" s="32"/>
      <c r="L107" s="47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12" customHeight="1">
      <c r="A108" s="30"/>
      <c r="B108" s="31"/>
      <c r="C108" s="25" t="s">
        <v>85</v>
      </c>
      <c r="D108" s="32"/>
      <c r="E108" s="32"/>
      <c r="F108" s="32"/>
      <c r="G108" s="32"/>
      <c r="H108" s="32"/>
      <c r="I108" s="32"/>
      <c r="J108" s="32"/>
      <c r="K108" s="32"/>
      <c r="L108" s="47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6.5" customHeight="1">
      <c r="A109" s="30"/>
      <c r="B109" s="31"/>
      <c r="C109" s="32"/>
      <c r="D109" s="32"/>
      <c r="E109" s="201" t="str">
        <f>E9</f>
        <v>001 - Vybavení</v>
      </c>
      <c r="F109" s="231"/>
      <c r="G109" s="231"/>
      <c r="H109" s="231"/>
      <c r="I109" s="32"/>
      <c r="J109" s="32"/>
      <c r="K109" s="32"/>
      <c r="L109" s="47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5" customHeight="1">
      <c r="A110" s="30"/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47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5" t="s">
        <v>20</v>
      </c>
      <c r="D111" s="32"/>
      <c r="E111" s="32"/>
      <c r="F111" s="23" t="str">
        <f>F12</f>
        <v xml:space="preserve"> </v>
      </c>
      <c r="G111" s="32"/>
      <c r="H111" s="32"/>
      <c r="I111" s="25" t="s">
        <v>22</v>
      </c>
      <c r="J111" s="62" t="str">
        <f>IF(J12="","",J12)</f>
        <v>28. 3. 2023</v>
      </c>
      <c r="K111" s="32"/>
      <c r="L111" s="47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6.95" customHeight="1">
      <c r="A112" s="30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47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5.2" customHeight="1">
      <c r="A113" s="30"/>
      <c r="B113" s="31"/>
      <c r="C113" s="25" t="s">
        <v>24</v>
      </c>
      <c r="D113" s="32"/>
      <c r="E113" s="32"/>
      <c r="F113" s="23" t="str">
        <f>E15</f>
        <v xml:space="preserve"> </v>
      </c>
      <c r="G113" s="32"/>
      <c r="H113" s="32"/>
      <c r="I113" s="25" t="s">
        <v>29</v>
      </c>
      <c r="J113" s="28" t="str">
        <f>E21</f>
        <v xml:space="preserve"> </v>
      </c>
      <c r="K113" s="32"/>
      <c r="L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5.2" customHeight="1">
      <c r="A114" s="30"/>
      <c r="B114" s="31"/>
      <c r="C114" s="25" t="s">
        <v>27</v>
      </c>
      <c r="D114" s="32"/>
      <c r="E114" s="32"/>
      <c r="F114" s="23" t="str">
        <f>IF(E18="","",E18)</f>
        <v>Vyplň údaj</v>
      </c>
      <c r="G114" s="32"/>
      <c r="H114" s="32"/>
      <c r="I114" s="25" t="s">
        <v>31</v>
      </c>
      <c r="J114" s="28" t="str">
        <f>E24</f>
        <v xml:space="preserve"> </v>
      </c>
      <c r="K114" s="32"/>
      <c r="L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0.35" customHeight="1">
      <c r="A115" s="30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10" customFormat="1" ht="29.25" customHeight="1">
      <c r="A116" s="145"/>
      <c r="B116" s="146"/>
      <c r="C116" s="147" t="s">
        <v>94</v>
      </c>
      <c r="D116" s="148" t="s">
        <v>58</v>
      </c>
      <c r="E116" s="148" t="s">
        <v>54</v>
      </c>
      <c r="F116" s="148" t="s">
        <v>55</v>
      </c>
      <c r="G116" s="148" t="s">
        <v>95</v>
      </c>
      <c r="H116" s="148" t="s">
        <v>96</v>
      </c>
      <c r="I116" s="148" t="s">
        <v>97</v>
      </c>
      <c r="J116" s="149" t="s">
        <v>89</v>
      </c>
      <c r="K116" s="150" t="s">
        <v>98</v>
      </c>
      <c r="L116" s="151"/>
      <c r="M116" s="71" t="s">
        <v>1</v>
      </c>
      <c r="N116" s="72" t="s">
        <v>37</v>
      </c>
      <c r="O116" s="72" t="s">
        <v>99</v>
      </c>
      <c r="P116" s="72" t="s">
        <v>100</v>
      </c>
      <c r="Q116" s="72" t="s">
        <v>101</v>
      </c>
      <c r="R116" s="72" t="s">
        <v>102</v>
      </c>
      <c r="S116" s="72" t="s">
        <v>103</v>
      </c>
      <c r="T116" s="73" t="s">
        <v>104</v>
      </c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</row>
    <row r="117" spans="1:65" s="2" customFormat="1" ht="22.9" customHeight="1">
      <c r="A117" s="30"/>
      <c r="B117" s="31"/>
      <c r="C117" s="78" t="s">
        <v>105</v>
      </c>
      <c r="D117" s="32"/>
      <c r="E117" s="32"/>
      <c r="F117" s="32"/>
      <c r="G117" s="32"/>
      <c r="H117" s="32"/>
      <c r="I117" s="32"/>
      <c r="J117" s="152">
        <f>BK117</f>
        <v>0</v>
      </c>
      <c r="K117" s="32"/>
      <c r="L117" s="35"/>
      <c r="M117" s="74"/>
      <c r="N117" s="153"/>
      <c r="O117" s="75"/>
      <c r="P117" s="154">
        <f>P118</f>
        <v>0</v>
      </c>
      <c r="Q117" s="75"/>
      <c r="R117" s="154">
        <f>R118</f>
        <v>0</v>
      </c>
      <c r="S117" s="75"/>
      <c r="T117" s="155">
        <f>T118</f>
        <v>0</v>
      </c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T117" s="13" t="s">
        <v>72</v>
      </c>
      <c r="AU117" s="13" t="s">
        <v>91</v>
      </c>
      <c r="BK117" s="156">
        <f>BK118</f>
        <v>0</v>
      </c>
    </row>
    <row r="118" spans="1:65" s="11" customFormat="1" ht="25.9" customHeight="1">
      <c r="B118" s="157"/>
      <c r="C118" s="158"/>
      <c r="D118" s="159" t="s">
        <v>72</v>
      </c>
      <c r="E118" s="160" t="s">
        <v>106</v>
      </c>
      <c r="F118" s="160" t="s">
        <v>107</v>
      </c>
      <c r="G118" s="158"/>
      <c r="H118" s="158"/>
      <c r="I118" s="161"/>
      <c r="J118" s="162">
        <f>BK118</f>
        <v>0</v>
      </c>
      <c r="K118" s="158"/>
      <c r="L118" s="163"/>
      <c r="M118" s="164"/>
      <c r="N118" s="165"/>
      <c r="O118" s="165"/>
      <c r="P118" s="166">
        <f>SUM(P119:P126)</f>
        <v>0</v>
      </c>
      <c r="Q118" s="165"/>
      <c r="R118" s="166">
        <f>SUM(R119:R126)</f>
        <v>0</v>
      </c>
      <c r="S118" s="165"/>
      <c r="T118" s="167">
        <f>SUM(T119:T126)</f>
        <v>0</v>
      </c>
      <c r="AR118" s="168" t="s">
        <v>81</v>
      </c>
      <c r="AT118" s="169" t="s">
        <v>72</v>
      </c>
      <c r="AU118" s="169" t="s">
        <v>73</v>
      </c>
      <c r="AY118" s="168" t="s">
        <v>108</v>
      </c>
      <c r="BK118" s="170">
        <f>SUM(BK119:BK126)</f>
        <v>0</v>
      </c>
    </row>
    <row r="119" spans="1:65" s="2" customFormat="1" ht="16.5" customHeight="1">
      <c r="A119" s="30"/>
      <c r="B119" s="31"/>
      <c r="C119" s="171" t="s">
        <v>81</v>
      </c>
      <c r="D119" s="171" t="s">
        <v>109</v>
      </c>
      <c r="E119" s="172" t="s">
        <v>110</v>
      </c>
      <c r="F119" s="173" t="s">
        <v>111</v>
      </c>
      <c r="G119" s="174" t="s">
        <v>112</v>
      </c>
      <c r="H119" s="175">
        <v>2</v>
      </c>
      <c r="I119" s="176"/>
      <c r="J119" s="177">
        <f t="shared" ref="J119:J126" si="0">ROUND(I119*H119,2)</f>
        <v>0</v>
      </c>
      <c r="K119" s="178"/>
      <c r="L119" s="35"/>
      <c r="M119" s="179" t="s">
        <v>1</v>
      </c>
      <c r="N119" s="180" t="s">
        <v>38</v>
      </c>
      <c r="O119" s="67"/>
      <c r="P119" s="181">
        <f t="shared" ref="P119:P126" si="1">O119*H119</f>
        <v>0</v>
      </c>
      <c r="Q119" s="181">
        <v>0</v>
      </c>
      <c r="R119" s="181">
        <f t="shared" ref="R119:R126" si="2">Q119*H119</f>
        <v>0</v>
      </c>
      <c r="S119" s="181">
        <v>0</v>
      </c>
      <c r="T119" s="182">
        <f t="shared" ref="T119:T126" si="3">S119*H119</f>
        <v>0</v>
      </c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R119" s="183" t="s">
        <v>113</v>
      </c>
      <c r="AT119" s="183" t="s">
        <v>109</v>
      </c>
      <c r="AU119" s="183" t="s">
        <v>81</v>
      </c>
      <c r="AY119" s="13" t="s">
        <v>108</v>
      </c>
      <c r="BE119" s="184">
        <f t="shared" ref="BE119:BE126" si="4">IF(N119="základní",J119,0)</f>
        <v>0</v>
      </c>
      <c r="BF119" s="184">
        <f t="shared" ref="BF119:BF126" si="5">IF(N119="snížená",J119,0)</f>
        <v>0</v>
      </c>
      <c r="BG119" s="184">
        <f t="shared" ref="BG119:BG126" si="6">IF(N119="zákl. přenesená",J119,0)</f>
        <v>0</v>
      </c>
      <c r="BH119" s="184">
        <f t="shared" ref="BH119:BH126" si="7">IF(N119="sníž. přenesená",J119,0)</f>
        <v>0</v>
      </c>
      <c r="BI119" s="184">
        <f t="shared" ref="BI119:BI126" si="8">IF(N119="nulová",J119,0)</f>
        <v>0</v>
      </c>
      <c r="BJ119" s="13" t="s">
        <v>81</v>
      </c>
      <c r="BK119" s="184">
        <f t="shared" ref="BK119:BK126" si="9">ROUND(I119*H119,2)</f>
        <v>0</v>
      </c>
      <c r="BL119" s="13" t="s">
        <v>113</v>
      </c>
      <c r="BM119" s="183" t="s">
        <v>114</v>
      </c>
    </row>
    <row r="120" spans="1:65" s="2" customFormat="1" ht="16.5" customHeight="1">
      <c r="A120" s="30"/>
      <c r="B120" s="31"/>
      <c r="C120" s="171" t="s">
        <v>83</v>
      </c>
      <c r="D120" s="171" t="s">
        <v>109</v>
      </c>
      <c r="E120" s="172" t="s">
        <v>115</v>
      </c>
      <c r="F120" s="173" t="s">
        <v>116</v>
      </c>
      <c r="G120" s="174" t="s">
        <v>112</v>
      </c>
      <c r="H120" s="175">
        <v>2</v>
      </c>
      <c r="I120" s="176"/>
      <c r="J120" s="177">
        <f t="shared" si="0"/>
        <v>0</v>
      </c>
      <c r="K120" s="178"/>
      <c r="L120" s="35"/>
      <c r="M120" s="179" t="s">
        <v>1</v>
      </c>
      <c r="N120" s="180" t="s">
        <v>38</v>
      </c>
      <c r="O120" s="67"/>
      <c r="P120" s="181">
        <f t="shared" si="1"/>
        <v>0</v>
      </c>
      <c r="Q120" s="181">
        <v>0</v>
      </c>
      <c r="R120" s="181">
        <f t="shared" si="2"/>
        <v>0</v>
      </c>
      <c r="S120" s="181">
        <v>0</v>
      </c>
      <c r="T120" s="182">
        <f t="shared" si="3"/>
        <v>0</v>
      </c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R120" s="183" t="s">
        <v>113</v>
      </c>
      <c r="AT120" s="183" t="s">
        <v>109</v>
      </c>
      <c r="AU120" s="183" t="s">
        <v>81</v>
      </c>
      <c r="AY120" s="13" t="s">
        <v>108</v>
      </c>
      <c r="BE120" s="184">
        <f t="shared" si="4"/>
        <v>0</v>
      </c>
      <c r="BF120" s="184">
        <f t="shared" si="5"/>
        <v>0</v>
      </c>
      <c r="BG120" s="184">
        <f t="shared" si="6"/>
        <v>0</v>
      </c>
      <c r="BH120" s="184">
        <f t="shared" si="7"/>
        <v>0</v>
      </c>
      <c r="BI120" s="184">
        <f t="shared" si="8"/>
        <v>0</v>
      </c>
      <c r="BJ120" s="13" t="s">
        <v>81</v>
      </c>
      <c r="BK120" s="184">
        <f t="shared" si="9"/>
        <v>0</v>
      </c>
      <c r="BL120" s="13" t="s">
        <v>113</v>
      </c>
      <c r="BM120" s="183" t="s">
        <v>117</v>
      </c>
    </row>
    <row r="121" spans="1:65" s="2" customFormat="1" ht="24.2" customHeight="1">
      <c r="A121" s="30"/>
      <c r="B121" s="31"/>
      <c r="C121" s="171" t="s">
        <v>118</v>
      </c>
      <c r="D121" s="171" t="s">
        <v>109</v>
      </c>
      <c r="E121" s="172" t="s">
        <v>119</v>
      </c>
      <c r="F121" s="173" t="s">
        <v>120</v>
      </c>
      <c r="G121" s="174" t="s">
        <v>112</v>
      </c>
      <c r="H121" s="175">
        <v>38</v>
      </c>
      <c r="I121" s="176"/>
      <c r="J121" s="177">
        <f t="shared" si="0"/>
        <v>0</v>
      </c>
      <c r="K121" s="178"/>
      <c r="L121" s="35"/>
      <c r="M121" s="179" t="s">
        <v>1</v>
      </c>
      <c r="N121" s="180" t="s">
        <v>38</v>
      </c>
      <c r="O121" s="67"/>
      <c r="P121" s="181">
        <f t="shared" si="1"/>
        <v>0</v>
      </c>
      <c r="Q121" s="181">
        <v>0</v>
      </c>
      <c r="R121" s="181">
        <f t="shared" si="2"/>
        <v>0</v>
      </c>
      <c r="S121" s="181">
        <v>0</v>
      </c>
      <c r="T121" s="182">
        <f t="shared" si="3"/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R121" s="183" t="s">
        <v>113</v>
      </c>
      <c r="AT121" s="183" t="s">
        <v>109</v>
      </c>
      <c r="AU121" s="183" t="s">
        <v>81</v>
      </c>
      <c r="AY121" s="13" t="s">
        <v>108</v>
      </c>
      <c r="BE121" s="184">
        <f t="shared" si="4"/>
        <v>0</v>
      </c>
      <c r="BF121" s="184">
        <f t="shared" si="5"/>
        <v>0</v>
      </c>
      <c r="BG121" s="184">
        <f t="shared" si="6"/>
        <v>0</v>
      </c>
      <c r="BH121" s="184">
        <f t="shared" si="7"/>
        <v>0</v>
      </c>
      <c r="BI121" s="184">
        <f t="shared" si="8"/>
        <v>0</v>
      </c>
      <c r="BJ121" s="13" t="s">
        <v>81</v>
      </c>
      <c r="BK121" s="184">
        <f t="shared" si="9"/>
        <v>0</v>
      </c>
      <c r="BL121" s="13" t="s">
        <v>113</v>
      </c>
      <c r="BM121" s="183" t="s">
        <v>121</v>
      </c>
    </row>
    <row r="122" spans="1:65" s="2" customFormat="1" ht="16.5" customHeight="1">
      <c r="A122" s="30"/>
      <c r="B122" s="31"/>
      <c r="C122" s="171" t="s">
        <v>113</v>
      </c>
      <c r="D122" s="171" t="s">
        <v>109</v>
      </c>
      <c r="E122" s="172" t="s">
        <v>122</v>
      </c>
      <c r="F122" s="173" t="s">
        <v>123</v>
      </c>
      <c r="G122" s="174" t="s">
        <v>112</v>
      </c>
      <c r="H122" s="175">
        <v>12</v>
      </c>
      <c r="I122" s="176"/>
      <c r="J122" s="177">
        <f t="shared" si="0"/>
        <v>0</v>
      </c>
      <c r="K122" s="178"/>
      <c r="L122" s="35"/>
      <c r="M122" s="179" t="s">
        <v>1</v>
      </c>
      <c r="N122" s="180" t="s">
        <v>38</v>
      </c>
      <c r="O122" s="67"/>
      <c r="P122" s="181">
        <f t="shared" si="1"/>
        <v>0</v>
      </c>
      <c r="Q122" s="181">
        <v>0</v>
      </c>
      <c r="R122" s="181">
        <f t="shared" si="2"/>
        <v>0</v>
      </c>
      <c r="S122" s="181">
        <v>0</v>
      </c>
      <c r="T122" s="182">
        <f t="shared" si="3"/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R122" s="183" t="s">
        <v>113</v>
      </c>
      <c r="AT122" s="183" t="s">
        <v>109</v>
      </c>
      <c r="AU122" s="183" t="s">
        <v>81</v>
      </c>
      <c r="AY122" s="13" t="s">
        <v>108</v>
      </c>
      <c r="BE122" s="184">
        <f t="shared" si="4"/>
        <v>0</v>
      </c>
      <c r="BF122" s="184">
        <f t="shared" si="5"/>
        <v>0</v>
      </c>
      <c r="BG122" s="184">
        <f t="shared" si="6"/>
        <v>0</v>
      </c>
      <c r="BH122" s="184">
        <f t="shared" si="7"/>
        <v>0</v>
      </c>
      <c r="BI122" s="184">
        <f t="shared" si="8"/>
        <v>0</v>
      </c>
      <c r="BJ122" s="13" t="s">
        <v>81</v>
      </c>
      <c r="BK122" s="184">
        <f t="shared" si="9"/>
        <v>0</v>
      </c>
      <c r="BL122" s="13" t="s">
        <v>113</v>
      </c>
      <c r="BM122" s="183" t="s">
        <v>124</v>
      </c>
    </row>
    <row r="123" spans="1:65" s="2" customFormat="1" ht="16.5" customHeight="1">
      <c r="A123" s="30"/>
      <c r="B123" s="31"/>
      <c r="C123" s="171" t="s">
        <v>125</v>
      </c>
      <c r="D123" s="171" t="s">
        <v>109</v>
      </c>
      <c r="E123" s="172" t="s">
        <v>126</v>
      </c>
      <c r="F123" s="173" t="s">
        <v>127</v>
      </c>
      <c r="G123" s="174" t="s">
        <v>112</v>
      </c>
      <c r="H123" s="175">
        <v>2</v>
      </c>
      <c r="I123" s="176"/>
      <c r="J123" s="177">
        <f t="shared" si="0"/>
        <v>0</v>
      </c>
      <c r="K123" s="178"/>
      <c r="L123" s="35"/>
      <c r="M123" s="179" t="s">
        <v>1</v>
      </c>
      <c r="N123" s="180" t="s">
        <v>38</v>
      </c>
      <c r="O123" s="67"/>
      <c r="P123" s="181">
        <f t="shared" si="1"/>
        <v>0</v>
      </c>
      <c r="Q123" s="181">
        <v>0</v>
      </c>
      <c r="R123" s="181">
        <f t="shared" si="2"/>
        <v>0</v>
      </c>
      <c r="S123" s="181">
        <v>0</v>
      </c>
      <c r="T123" s="182">
        <f t="shared" si="3"/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83" t="s">
        <v>113</v>
      </c>
      <c r="AT123" s="183" t="s">
        <v>109</v>
      </c>
      <c r="AU123" s="183" t="s">
        <v>81</v>
      </c>
      <c r="AY123" s="13" t="s">
        <v>108</v>
      </c>
      <c r="BE123" s="184">
        <f t="shared" si="4"/>
        <v>0</v>
      </c>
      <c r="BF123" s="184">
        <f t="shared" si="5"/>
        <v>0</v>
      </c>
      <c r="BG123" s="184">
        <f t="shared" si="6"/>
        <v>0</v>
      </c>
      <c r="BH123" s="184">
        <f t="shared" si="7"/>
        <v>0</v>
      </c>
      <c r="BI123" s="184">
        <f t="shared" si="8"/>
        <v>0</v>
      </c>
      <c r="BJ123" s="13" t="s">
        <v>81</v>
      </c>
      <c r="BK123" s="184">
        <f t="shared" si="9"/>
        <v>0</v>
      </c>
      <c r="BL123" s="13" t="s">
        <v>113</v>
      </c>
      <c r="BM123" s="183" t="s">
        <v>128</v>
      </c>
    </row>
    <row r="124" spans="1:65" s="2" customFormat="1" ht="24.2" customHeight="1">
      <c r="A124" s="30"/>
      <c r="B124" s="31"/>
      <c r="C124" s="171" t="s">
        <v>129</v>
      </c>
      <c r="D124" s="171" t="s">
        <v>109</v>
      </c>
      <c r="E124" s="172" t="s">
        <v>130</v>
      </c>
      <c r="F124" s="173" t="s">
        <v>131</v>
      </c>
      <c r="G124" s="174" t="s">
        <v>112</v>
      </c>
      <c r="H124" s="175">
        <v>1</v>
      </c>
      <c r="I124" s="176"/>
      <c r="J124" s="177">
        <f t="shared" si="0"/>
        <v>0</v>
      </c>
      <c r="K124" s="178"/>
      <c r="L124" s="35"/>
      <c r="M124" s="179" t="s">
        <v>1</v>
      </c>
      <c r="N124" s="180" t="s">
        <v>38</v>
      </c>
      <c r="O124" s="67"/>
      <c r="P124" s="181">
        <f t="shared" si="1"/>
        <v>0</v>
      </c>
      <c r="Q124" s="181">
        <v>0</v>
      </c>
      <c r="R124" s="181">
        <f t="shared" si="2"/>
        <v>0</v>
      </c>
      <c r="S124" s="181">
        <v>0</v>
      </c>
      <c r="T124" s="182">
        <f t="shared" si="3"/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83" t="s">
        <v>113</v>
      </c>
      <c r="AT124" s="183" t="s">
        <v>109</v>
      </c>
      <c r="AU124" s="183" t="s">
        <v>81</v>
      </c>
      <c r="AY124" s="13" t="s">
        <v>108</v>
      </c>
      <c r="BE124" s="184">
        <f t="shared" si="4"/>
        <v>0</v>
      </c>
      <c r="BF124" s="184">
        <f t="shared" si="5"/>
        <v>0</v>
      </c>
      <c r="BG124" s="184">
        <f t="shared" si="6"/>
        <v>0</v>
      </c>
      <c r="BH124" s="184">
        <f t="shared" si="7"/>
        <v>0</v>
      </c>
      <c r="BI124" s="184">
        <f t="shared" si="8"/>
        <v>0</v>
      </c>
      <c r="BJ124" s="13" t="s">
        <v>81</v>
      </c>
      <c r="BK124" s="184">
        <f t="shared" si="9"/>
        <v>0</v>
      </c>
      <c r="BL124" s="13" t="s">
        <v>113</v>
      </c>
      <c r="BM124" s="183" t="s">
        <v>132</v>
      </c>
    </row>
    <row r="125" spans="1:65" s="2" customFormat="1" ht="24.2" customHeight="1">
      <c r="A125" s="30"/>
      <c r="B125" s="31"/>
      <c r="C125" s="171" t="s">
        <v>133</v>
      </c>
      <c r="D125" s="171" t="s">
        <v>109</v>
      </c>
      <c r="E125" s="172" t="s">
        <v>134</v>
      </c>
      <c r="F125" s="173" t="s">
        <v>135</v>
      </c>
      <c r="G125" s="174" t="s">
        <v>136</v>
      </c>
      <c r="H125" s="175">
        <v>1</v>
      </c>
      <c r="I125" s="176"/>
      <c r="J125" s="177">
        <f t="shared" si="0"/>
        <v>0</v>
      </c>
      <c r="K125" s="178"/>
      <c r="L125" s="35"/>
      <c r="M125" s="179" t="s">
        <v>1</v>
      </c>
      <c r="N125" s="180" t="s">
        <v>38</v>
      </c>
      <c r="O125" s="67"/>
      <c r="P125" s="181">
        <f t="shared" si="1"/>
        <v>0</v>
      </c>
      <c r="Q125" s="181">
        <v>0</v>
      </c>
      <c r="R125" s="181">
        <f t="shared" si="2"/>
        <v>0</v>
      </c>
      <c r="S125" s="181">
        <v>0</v>
      </c>
      <c r="T125" s="182">
        <f t="shared" si="3"/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83" t="s">
        <v>113</v>
      </c>
      <c r="AT125" s="183" t="s">
        <v>109</v>
      </c>
      <c r="AU125" s="183" t="s">
        <v>81</v>
      </c>
      <c r="AY125" s="13" t="s">
        <v>108</v>
      </c>
      <c r="BE125" s="184">
        <f t="shared" si="4"/>
        <v>0</v>
      </c>
      <c r="BF125" s="184">
        <f t="shared" si="5"/>
        <v>0</v>
      </c>
      <c r="BG125" s="184">
        <f t="shared" si="6"/>
        <v>0</v>
      </c>
      <c r="BH125" s="184">
        <f t="shared" si="7"/>
        <v>0</v>
      </c>
      <c r="BI125" s="184">
        <f t="shared" si="8"/>
        <v>0</v>
      </c>
      <c r="BJ125" s="13" t="s">
        <v>81</v>
      </c>
      <c r="BK125" s="184">
        <f t="shared" si="9"/>
        <v>0</v>
      </c>
      <c r="BL125" s="13" t="s">
        <v>113</v>
      </c>
      <c r="BM125" s="183" t="s">
        <v>137</v>
      </c>
    </row>
    <row r="126" spans="1:65" s="2" customFormat="1" ht="16.5" customHeight="1">
      <c r="A126" s="30"/>
      <c r="B126" s="31"/>
      <c r="C126" s="171" t="s">
        <v>138</v>
      </c>
      <c r="D126" s="171" t="s">
        <v>109</v>
      </c>
      <c r="E126" s="172" t="s">
        <v>139</v>
      </c>
      <c r="F126" s="173" t="s">
        <v>140</v>
      </c>
      <c r="G126" s="174" t="s">
        <v>136</v>
      </c>
      <c r="H126" s="175">
        <v>1</v>
      </c>
      <c r="I126" s="176"/>
      <c r="J126" s="177">
        <f t="shared" si="0"/>
        <v>0</v>
      </c>
      <c r="K126" s="178"/>
      <c r="L126" s="35"/>
      <c r="M126" s="185" t="s">
        <v>1</v>
      </c>
      <c r="N126" s="186" t="s">
        <v>38</v>
      </c>
      <c r="O126" s="187"/>
      <c r="P126" s="188">
        <f t="shared" si="1"/>
        <v>0</v>
      </c>
      <c r="Q126" s="188">
        <v>0</v>
      </c>
      <c r="R126" s="188">
        <f t="shared" si="2"/>
        <v>0</v>
      </c>
      <c r="S126" s="188">
        <v>0</v>
      </c>
      <c r="T126" s="189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83" t="s">
        <v>113</v>
      </c>
      <c r="AT126" s="183" t="s">
        <v>109</v>
      </c>
      <c r="AU126" s="183" t="s">
        <v>81</v>
      </c>
      <c r="AY126" s="13" t="s">
        <v>108</v>
      </c>
      <c r="BE126" s="184">
        <f t="shared" si="4"/>
        <v>0</v>
      </c>
      <c r="BF126" s="184">
        <f t="shared" si="5"/>
        <v>0</v>
      </c>
      <c r="BG126" s="184">
        <f t="shared" si="6"/>
        <v>0</v>
      </c>
      <c r="BH126" s="184">
        <f t="shared" si="7"/>
        <v>0</v>
      </c>
      <c r="BI126" s="184">
        <f t="shared" si="8"/>
        <v>0</v>
      </c>
      <c r="BJ126" s="13" t="s">
        <v>81</v>
      </c>
      <c r="BK126" s="184">
        <f t="shared" si="9"/>
        <v>0</v>
      </c>
      <c r="BL126" s="13" t="s">
        <v>113</v>
      </c>
      <c r="BM126" s="183" t="s">
        <v>141</v>
      </c>
    </row>
    <row r="127" spans="1:65" s="2" customFormat="1" ht="6.95" customHeight="1">
      <c r="A127" s="30"/>
      <c r="B127" s="50"/>
      <c r="C127" s="51"/>
      <c r="D127" s="51"/>
      <c r="E127" s="51"/>
      <c r="F127" s="51"/>
      <c r="G127" s="51"/>
      <c r="H127" s="51"/>
      <c r="I127" s="51"/>
      <c r="J127" s="51"/>
      <c r="K127" s="51"/>
      <c r="L127" s="35"/>
      <c r="M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</sheetData>
  <sheetProtection algorithmName="SHA-512" hashValue="sVgpBlkq7lGJD+ORPM/sVnpn4d+W/kRNpZTA5wuSrUzk4pfAfD0qqbXVAZzVDKnl6xrlVSnlsgEctbSK9hAsCg==" saltValue="7rqQBbOwMeDcky29FO2oRFbjaUB64OROTbHNio2OV3qicwS8Hs1brzovIS2l0Txvs0eOzLAUhbf63yt7Z6bLuw==" spinCount="100000" sheet="1" objects="1" scenarios="1" formatColumns="0" formatRows="0" autoFilter="0"/>
  <autoFilter ref="C116:K126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001 - Vybavení</vt:lpstr>
      <vt:lpstr>'001 - Vybavení'!Názvy_tisku</vt:lpstr>
      <vt:lpstr>'Rekapitulace stavby'!Názvy_tisku</vt:lpstr>
      <vt:lpstr>'001 - Vybavení'!Oblast_tisku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BARBORAKYSK8FBE\barborakyskova</dc:creator>
  <cp:lastModifiedBy>Hruzek Miroslav</cp:lastModifiedBy>
  <dcterms:created xsi:type="dcterms:W3CDTF">2023-04-14T12:01:54Z</dcterms:created>
  <dcterms:modified xsi:type="dcterms:W3CDTF">2023-05-22T09:52:41Z</dcterms:modified>
</cp:coreProperties>
</file>